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tetratechincaus.sharepoint.com/sites/755-RT4D/Shared Documents/01 DEL/01 - RT4D PROGRAM ACTIVITIES/11. AANZFTA Support/3. AISP-PROJECTS/8. A-IPC/A-2526-IPC-32-AI Trademark/4. Procurement of EO/"/>
    </mc:Choice>
  </mc:AlternateContent>
  <xr:revisionPtr revIDLastSave="615" documentId="8_{516EAD34-0212-41C4-B08B-939C9703A69E}" xr6:coauthVersionLast="47" xr6:coauthVersionMax="47" xr10:uidLastSave="{A9B031B4-E1F1-4E87-A6DB-8567EE4AF826}"/>
  <bookViews>
    <workbookView xWindow="28680" yWindow="-120" windowWidth="29040" windowHeight="15720" tabRatio="726" xr2:uid="{B20238D0-815D-425F-9423-BA7E72EB5618}"/>
  </bookViews>
  <sheets>
    <sheet name="Summary" sheetId="2" r:id="rId1"/>
    <sheet name="4.2. Event 1" sheetId="11" state="hidden" r:id="rId2"/>
    <sheet name="Selangor" sheetId="23" r:id="rId3"/>
    <sheet name="Jakarta" sheetId="27" r:id="rId4"/>
    <sheet name="Participants Cost" sheetId="16" state="hidden" r:id="rId5"/>
    <sheet name="PhotoVideo" sheetId="29" r:id="rId6"/>
    <sheet name="Validation" sheetId="4" r:id="rId7"/>
  </sheets>
  <definedNames>
    <definedName name="_xlnm.Print_Area" localSheetId="0">Summary!$A$1:$D$28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1" i="23" l="1"/>
  <c r="K17" i="29"/>
  <c r="J17" i="29"/>
  <c r="K16" i="29"/>
  <c r="J16" i="29"/>
  <c r="J11" i="29"/>
  <c r="K11" i="29"/>
  <c r="J12" i="29"/>
  <c r="K12" i="29"/>
  <c r="K25" i="29"/>
  <c r="J25" i="29"/>
  <c r="M23" i="29"/>
  <c r="K23" i="29"/>
  <c r="J23" i="29"/>
  <c r="J21" i="29"/>
  <c r="J20" i="29"/>
  <c r="K21" i="29"/>
  <c r="J15" i="29"/>
  <c r="K16" i="27"/>
  <c r="K17" i="27"/>
  <c r="K18" i="27"/>
  <c r="K51" i="27"/>
  <c r="J51" i="27"/>
  <c r="M49" i="27"/>
  <c r="K49" i="27"/>
  <c r="J49" i="27"/>
  <c r="K46" i="27"/>
  <c r="J46" i="27"/>
  <c r="J45" i="27"/>
  <c r="J44" i="27"/>
  <c r="K42" i="27"/>
  <c r="L42" i="27" s="1"/>
  <c r="K41" i="27"/>
  <c r="L41" i="27" s="1"/>
  <c r="K40" i="27"/>
  <c r="K39" i="27"/>
  <c r="L39" i="27" s="1"/>
  <c r="K38" i="27"/>
  <c r="L38" i="27" s="1"/>
  <c r="K37" i="27"/>
  <c r="L37" i="27" s="1"/>
  <c r="K36" i="27"/>
  <c r="L36" i="27" s="1"/>
  <c r="K35" i="27"/>
  <c r="L35" i="27" s="1"/>
  <c r="K34" i="27"/>
  <c r="L34" i="27" s="1"/>
  <c r="K33" i="27"/>
  <c r="L33" i="27" s="1"/>
  <c r="K32" i="27"/>
  <c r="L32" i="27" s="1"/>
  <c r="K31" i="27"/>
  <c r="L31" i="27" s="1"/>
  <c r="K30" i="27"/>
  <c r="L30" i="27" s="1"/>
  <c r="K29" i="27"/>
  <c r="L29" i="27" s="1"/>
  <c r="F28" i="27"/>
  <c r="J27" i="27"/>
  <c r="F27" i="27"/>
  <c r="F23" i="27" s="1"/>
  <c r="K23" i="27" s="1"/>
  <c r="J24" i="27"/>
  <c r="J23" i="27"/>
  <c r="J22" i="27"/>
  <c r="J21" i="27"/>
  <c r="J20" i="27"/>
  <c r="J18" i="27"/>
  <c r="J17" i="27"/>
  <c r="J16" i="27"/>
  <c r="L16" i="29" l="1"/>
  <c r="L17" i="29"/>
  <c r="L11" i="29"/>
  <c r="L12" i="29"/>
  <c r="L21" i="29"/>
  <c r="F24" i="27"/>
  <c r="K24" i="27" s="1"/>
  <c r="L24" i="27" s="1"/>
  <c r="L46" i="27"/>
  <c r="L18" i="27"/>
  <c r="L16" i="27"/>
  <c r="L23" i="27"/>
  <c r="L17" i="27"/>
  <c r="K27" i="27"/>
  <c r="L27" i="27"/>
  <c r="M27" i="27" s="1"/>
  <c r="F21" i="27"/>
  <c r="F12" i="27"/>
  <c r="F9" i="27" s="1"/>
  <c r="F45" i="27" s="1"/>
  <c r="K45" i="27" s="1"/>
  <c r="L45" i="27" s="1"/>
  <c r="F22" i="27"/>
  <c r="K22" i="27" s="1"/>
  <c r="L22" i="27" s="1"/>
  <c r="L10" i="29" l="1"/>
  <c r="M10" i="29" s="1"/>
  <c r="L15" i="29"/>
  <c r="M15" i="29" s="1"/>
  <c r="L20" i="29"/>
  <c r="L44" i="27"/>
  <c r="M44" i="27" s="1"/>
  <c r="L15" i="27"/>
  <c r="M15" i="27" s="1"/>
  <c r="K21" i="27"/>
  <c r="L21" i="27" s="1"/>
  <c r="L20" i="27" s="1"/>
  <c r="M20" i="27" l="1"/>
  <c r="M25" i="29"/>
  <c r="M8" i="29" s="1"/>
  <c r="M51" i="27"/>
  <c r="M8" i="27" l="1"/>
  <c r="D10" i="2" s="1"/>
  <c r="D11" i="2"/>
  <c r="K24" i="23" l="1"/>
  <c r="J24" i="23"/>
  <c r="L24" i="23" l="1"/>
  <c r="K51" i="23" l="1"/>
  <c r="J51" i="23"/>
  <c r="F11" i="23"/>
  <c r="J18" i="23"/>
  <c r="J17" i="23"/>
  <c r="L18" i="23" l="1"/>
  <c r="F28" i="23" l="1"/>
  <c r="F27" i="23" l="1"/>
  <c r="F23" i="23" s="1"/>
  <c r="J27" i="23"/>
  <c r="J16" i="23"/>
  <c r="J20" i="23"/>
  <c r="J21" i="23"/>
  <c r="J22" i="23"/>
  <c r="J23" i="23"/>
  <c r="K41" i="23"/>
  <c r="L41" i="23" s="1"/>
  <c r="K42" i="23"/>
  <c r="L42" i="23" s="1"/>
  <c r="K43" i="23"/>
  <c r="L43" i="23" s="1"/>
  <c r="K40" i="23"/>
  <c r="K39" i="23"/>
  <c r="L39" i="23" s="1"/>
  <c r="L16" i="23" l="1"/>
  <c r="F21" i="23"/>
  <c r="K21" i="23" s="1"/>
  <c r="L21" i="23" s="1"/>
  <c r="F12" i="23"/>
  <c r="F22" i="23"/>
  <c r="K22" i="23" s="1"/>
  <c r="L22" i="23" s="1"/>
  <c r="L17" i="23" l="1"/>
  <c r="L15" i="23" s="1"/>
  <c r="F9" i="23"/>
  <c r="F46" i="23" s="1"/>
  <c r="K23" i="23"/>
  <c r="L23" i="23" s="1"/>
  <c r="M15" i="23" l="1"/>
  <c r="K36" i="23" l="1"/>
  <c r="L36" i="23" s="1"/>
  <c r="K35" i="23"/>
  <c r="L35" i="23" s="1"/>
  <c r="K34" i="23"/>
  <c r="L34" i="23" s="1"/>
  <c r="K33" i="23"/>
  <c r="L33" i="23" s="1"/>
  <c r="K29" i="23"/>
  <c r="K31" i="23"/>
  <c r="L31" i="23" s="1"/>
  <c r="K32" i="23"/>
  <c r="L32" i="23" s="1"/>
  <c r="K37" i="23"/>
  <c r="L37" i="23" s="1"/>
  <c r="L29" i="23" l="1"/>
  <c r="K30" i="23"/>
  <c r="L30" i="23" s="1"/>
  <c r="K38" i="23"/>
  <c r="L38" i="23" s="1"/>
  <c r="L27" i="23" l="1"/>
  <c r="M27" i="23" s="1"/>
  <c r="K27" i="23"/>
  <c r="K46" i="23" l="1"/>
  <c r="K47" i="23"/>
  <c r="J47" i="23"/>
  <c r="J46" i="23"/>
  <c r="J45" i="23"/>
  <c r="L47" i="23" l="1"/>
  <c r="L46" i="23"/>
  <c r="L45" i="23" l="1"/>
  <c r="C28" i="16"/>
  <c r="C24" i="16"/>
  <c r="C19" i="16"/>
  <c r="C20" i="16"/>
  <c r="C21" i="16"/>
  <c r="C22" i="16"/>
  <c r="C23" i="16"/>
  <c r="C18" i="16"/>
  <c r="N24" i="11"/>
  <c r="M45" i="23" l="1"/>
  <c r="C2" i="11"/>
  <c r="K53" i="23"/>
  <c r="J53" i="23"/>
  <c r="L17" i="11"/>
  <c r="L18" i="11"/>
  <c r="L19" i="11"/>
  <c r="L20" i="11"/>
  <c r="L21" i="11"/>
  <c r="L24" i="11"/>
  <c r="L28" i="11"/>
  <c r="L29" i="11"/>
  <c r="L31" i="11"/>
  <c r="L32" i="11"/>
  <c r="L33" i="11"/>
  <c r="L34" i="11"/>
  <c r="L14" i="11"/>
  <c r="L12" i="11"/>
  <c r="L11" i="11"/>
  <c r="K12" i="11"/>
  <c r="K13" i="11"/>
  <c r="K14" i="11"/>
  <c r="K15" i="11"/>
  <c r="K16" i="11"/>
  <c r="K17" i="11"/>
  <c r="K18" i="11"/>
  <c r="K19" i="11"/>
  <c r="K20" i="11"/>
  <c r="K21" i="11"/>
  <c r="K24" i="11"/>
  <c r="K28" i="11"/>
  <c r="K29" i="11"/>
  <c r="K31" i="11"/>
  <c r="K32" i="11"/>
  <c r="K33" i="11"/>
  <c r="K34" i="11"/>
  <c r="K11" i="11"/>
  <c r="E10" i="16"/>
  <c r="F10" i="16" s="1"/>
  <c r="E4" i="16"/>
  <c r="E5" i="16"/>
  <c r="F5" i="16" s="1"/>
  <c r="E6" i="16"/>
  <c r="F6" i="16" s="1"/>
  <c r="E7" i="16"/>
  <c r="F7" i="16" s="1"/>
  <c r="E8" i="16"/>
  <c r="F8" i="16" s="1"/>
  <c r="E9" i="16"/>
  <c r="F9" i="16" s="1"/>
  <c r="E3" i="16"/>
  <c r="F3" i="16" s="1"/>
  <c r="F4" i="16" l="1"/>
  <c r="J16" i="11"/>
  <c r="L16" i="11" s="1"/>
  <c r="M21" i="11"/>
  <c r="N21" i="11" s="1"/>
  <c r="M20" i="11"/>
  <c r="M12" i="11"/>
  <c r="M16" i="11"/>
  <c r="M14" i="11"/>
  <c r="M11" i="11"/>
  <c r="N10" i="11" s="1"/>
  <c r="L20" i="23" l="1"/>
  <c r="J15" i="11"/>
  <c r="L15" i="11" s="1"/>
  <c r="M15" i="11" s="1"/>
  <c r="N13" i="11" s="1"/>
  <c r="M20" i="23" l="1"/>
  <c r="M53" i="23" l="1"/>
  <c r="M8" i="23" l="1"/>
  <c r="D9" i="2" s="1"/>
  <c r="D1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tc={CACF3EF7-7D86-42E7-8CC2-11CC7E8278E6}</author>
    <author>tc={CB4A28AD-B6FE-44B2-BF9F-C5181403987B}</author>
    <author>tc={8615171A-8006-436B-A5A8-B8D67B959AD1}</author>
    <author>tc={E05C8CB8-9C17-437C-AB60-5E20C96BE96D}</author>
    <author>tc={C865E68B-325B-4C80-A324-981CC0E94550}</author>
    <author>tc={E2F41C98-EA19-4907-8388-106F558AA1E5}</author>
    <author>tc={AF82343A-03B2-4FF8-8F00-BC012B726C2D}</author>
    <author>tc={CCE359D5-06FC-4F11-935D-92100511447F}</author>
    <author>tc={15585B85-24A7-48DA-A03A-ACA056AEFBE5}</author>
  </authors>
  <commentList>
    <comment ref="N10" authorId="0" shapeId="0" xr:uid="{CACF3EF7-7D86-42E7-8CC2-11CC7E8278E6}">
      <text>
        <t>[Threaded comment]
Your version of Excel allows you to read this threaded comment; however, any edits to it will get removed if the file is opened in a newer version of Excel. Learn more: https://go.microsoft.com/fwlink/?linkid=870924
Comment:
    This is total sub amount of 4.2.1.x</t>
      </text>
    </comment>
    <comment ref="N13" authorId="1" shapeId="0" xr:uid="{CB4A28AD-B6FE-44B2-BF9F-C5181403987B}">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C17" authorId="2" shapeId="0" xr:uid="{8615171A-8006-436B-A5A8-B8D67B959AD1}">
      <text>
        <t>[Threaded comment]
Your version of Excel allows you to read this threaded comment; however, any edits to it will get removed if the file is opened in a newer version of Excel. Learn more: https://go.microsoft.com/fwlink/?linkid=870924
Comment:
    Can we split this cost item into two? Usually, we have local transportation allowances for provincial travel. Then, we need to have another local transportation allowance from their hotel to the venue. 
Reply:
    Yes, just copy the row</t>
      </text>
    </comment>
    <comment ref="C18" authorId="3" shapeId="0" xr:uid="{E05C8CB8-9C17-437C-AB60-5E20C96BE96D}">
      <text>
        <t>[Threaded comment]
Your version of Excel allows you to read this threaded comment; however, any edits to it will get removed if the file is opened in a newer version of Excel. Learn more: https://go.microsoft.com/fwlink/?linkid=870924
Comment:
    This repeats line 12</t>
      </text>
    </comment>
    <comment ref="N21" authorId="4" shapeId="0" xr:uid="{C865E68B-325B-4C80-A324-981CC0E94550}">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N24" authorId="5" shapeId="0" xr:uid="{E2F41C98-EA19-4907-8388-106F558AA1E5}">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C27" authorId="6" shapeId="0" xr:uid="{AF82343A-03B2-4FF8-8F00-BC012B726C2D}">
      <text>
        <t>[Threaded comment]
Your version of Excel allows you to read this threaded comment; however, any edits to it will get removed if the file is opened in a newer version of Excel. Learn more: https://go.microsoft.com/fwlink/?linkid=870924
Comment:
    I would like to add this one more cost item. The cost could be varied whether you do the video recording or not, so you can split into two lines too in case some events do not do the video.
Reply:
    thank you</t>
      </text>
    </comment>
    <comment ref="C33" authorId="7" shapeId="0" xr:uid="{CCE359D5-06FC-4F11-935D-92100511447F}">
      <text>
        <t>[Threaded comment]
Your version of Excel allows you to read this threaded comment; however, any edits to it will get removed if the file is opened in a newer version of Excel. Learn more: https://go.microsoft.com/fwlink/?linkid=870924
Comment:
    Like Iko’s comment on the summary sheet, I prefer to contingency for the whole project, rather than activity-specific. 
Reply:
    noted</t>
      </text>
    </comment>
    <comment ref="B35" authorId="8" shapeId="0" xr:uid="{15585B85-24A7-48DA-A03A-ACA056AEFBE5}">
      <text>
        <t>[Threaded comment]
Your version of Excel allows you to read this threaded comment; however, any edits to it will get removed if the file is opened in a newer version of Excel. Learn more: https://go.microsoft.com/fwlink/?linkid=870924
Comment:
    The list is quite comprehensive, but do we still have freedom to add any unforseen cost items after this one? 
Reply:
    yes, you can add as many rows as needed</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tc={24159CD8-B728-4BFC-9223-2114EE1FF617}</author>
  </authors>
  <commentList>
    <comment ref="G4" authorId="0" shapeId="0" xr:uid="{24159CD8-B728-4BFC-9223-2114EE1FF617}">
      <text>
        <t xml:space="preserve">[Threaded comment]
Your version of Excel allows you to read this threaded comment; however, any edits to it will get removed if the file is opened in a newer version of Excel. Learn more: https://go.microsoft.com/fwlink/?linkid=870924
Comment:
    Is this per diem to give when having international travel? Not clear to me. 
Reply:
    this is estimate for local participants. I need to discuss with Adi as he presented the list to Serene during the last workshop in Jakarta
Reply:
    You can refer the international Per Diem using calculation in UNDSA and the per diem calculator sheet included in Single destination tab and multiple destination tab
 </t>
      </text>
    </comment>
  </commentList>
</comments>
</file>

<file path=xl/sharedStrings.xml><?xml version="1.0" encoding="utf-8"?>
<sst xmlns="http://schemas.openxmlformats.org/spreadsheetml/2006/main" count="716" uniqueCount="296">
  <si>
    <t>Task Code</t>
  </si>
  <si>
    <t>Task Name</t>
  </si>
  <si>
    <t>Country Office</t>
  </si>
  <si>
    <t>Cambodia</t>
  </si>
  <si>
    <t xml:space="preserve">Activity </t>
  </si>
  <si>
    <t>Activity Name</t>
  </si>
  <si>
    <t>Total Cost</t>
  </si>
  <si>
    <t>Budget Allocation (AUD)</t>
  </si>
  <si>
    <t>Remarks</t>
  </si>
  <si>
    <t>AUD</t>
  </si>
  <si>
    <t>FY 25-26</t>
  </si>
  <si>
    <t>FY 26-27</t>
  </si>
  <si>
    <t>Category</t>
  </si>
  <si>
    <t>Unit</t>
  </si>
  <si>
    <t>Quantity</t>
  </si>
  <si>
    <t>Currency</t>
  </si>
  <si>
    <t>Rate/unit</t>
  </si>
  <si>
    <t xml:space="preserve">Total </t>
  </si>
  <si>
    <t>Per Activity</t>
  </si>
  <si>
    <t>Professional Services</t>
  </si>
  <si>
    <t>Day</t>
  </si>
  <si>
    <t>USD</t>
  </si>
  <si>
    <t>Professional fee</t>
  </si>
  <si>
    <t>Event</t>
  </si>
  <si>
    <t>Event Facilitation Expenses</t>
  </si>
  <si>
    <t>Meetings &amp; Conferences</t>
  </si>
  <si>
    <t>Lumpsum</t>
  </si>
  <si>
    <t>Indonesia</t>
  </si>
  <si>
    <t>Activity Code</t>
  </si>
  <si>
    <t>Times</t>
  </si>
  <si>
    <t xml:space="preserve">Workshop #1 </t>
  </si>
  <si>
    <t>4.2.1</t>
  </si>
  <si>
    <t>4.2.1.1</t>
  </si>
  <si>
    <t>4.2.1.2</t>
  </si>
  <si>
    <t>Transport Consultant</t>
  </si>
  <si>
    <t>Airfare</t>
  </si>
  <si>
    <t>Return</t>
  </si>
  <si>
    <t>4.2.2</t>
  </si>
  <si>
    <t>Participant-related expenses</t>
  </si>
  <si>
    <t>The way we categorize it at the moment is not clear, this is my suggestion</t>
  </si>
  <si>
    <t>4.2.2.1</t>
  </si>
  <si>
    <t xml:space="preserve">Local Participant Perdiem </t>
  </si>
  <si>
    <t>Local Per Diem</t>
  </si>
  <si>
    <t>Person</t>
  </si>
  <si>
    <t>4.2.2.2</t>
  </si>
  <si>
    <t>International Participant Perdiem</t>
  </si>
  <si>
    <t>Overseas Per Diem</t>
  </si>
  <si>
    <t>4.2.2.3</t>
  </si>
  <si>
    <t>Hotel Accommodation</t>
  </si>
  <si>
    <t>Accommodation</t>
  </si>
  <si>
    <t>4.2.2.4</t>
  </si>
  <si>
    <t>Local Transportation Allowance</t>
  </si>
  <si>
    <t>Local Transportation</t>
  </si>
  <si>
    <t>4.2.2.5</t>
  </si>
  <si>
    <t>Airfare - Consultants</t>
  </si>
  <si>
    <t>This repeats line 12</t>
  </si>
  <si>
    <t>4.2.2.6</t>
  </si>
  <si>
    <t>Airfare - RT4D / ASEC</t>
  </si>
  <si>
    <t>4.2.2.7</t>
  </si>
  <si>
    <t>Airfare - Domestic</t>
  </si>
  <si>
    <t>IDR</t>
  </si>
  <si>
    <t>4.2.3</t>
  </si>
  <si>
    <t>Meeting packages (F&amp;B and hotel venue)</t>
  </si>
  <si>
    <t>4.2.3.1</t>
  </si>
  <si>
    <t>Food and beverages</t>
  </si>
  <si>
    <t>4.2.3.2</t>
  </si>
  <si>
    <t>Hotel venue</t>
  </si>
  <si>
    <t>4.2.4</t>
  </si>
  <si>
    <t>Event logistics, equipments and HR support</t>
  </si>
  <si>
    <t>4.2.4.1</t>
  </si>
  <si>
    <t>Technical equipment (Backdrop, screen, sound system, mic, phone, simutaneous intepretation cabin, internet for hybrid, etc)</t>
  </si>
  <si>
    <t>4.2.4.2</t>
  </si>
  <si>
    <t>HR support (reception, liaison, coordination, technical support, etc)</t>
  </si>
  <si>
    <t>4.2.4.3</t>
  </si>
  <si>
    <t>Event Support - Photography and videos</t>
  </si>
  <si>
    <t>4.2.4.4</t>
  </si>
  <si>
    <t>RT4D Branding and Stationaries</t>
  </si>
  <si>
    <t>4.2.5</t>
  </si>
  <si>
    <t>Site Visit</t>
  </si>
  <si>
    <t>4.2.5.1</t>
  </si>
  <si>
    <t>Site Visit - Car Rent</t>
  </si>
  <si>
    <t>4.2.5.2</t>
  </si>
  <si>
    <t>Site Visit - Equipment</t>
  </si>
  <si>
    <t>4.2.5.3</t>
  </si>
  <si>
    <t>Site Visit - Refreshment</t>
  </si>
  <si>
    <t>4.2.6</t>
  </si>
  <si>
    <t xml:space="preserve">Contigency </t>
  </si>
  <si>
    <t>4.2.7</t>
  </si>
  <si>
    <t>Event Management Cost</t>
  </si>
  <si>
    <t>Subcontractor-External</t>
  </si>
  <si>
    <t>Days</t>
  </si>
  <si>
    <t>Notes &amp; Sources</t>
  </si>
  <si>
    <t>Kuala Lumpur</t>
  </si>
  <si>
    <t>Bangkok</t>
  </si>
  <si>
    <t>Manila</t>
  </si>
  <si>
    <t>Country</t>
  </si>
  <si>
    <t>DSA (USD/day)</t>
  </si>
  <si>
    <t xml:space="preserve">Room % of DSA </t>
  </si>
  <si>
    <t>Lodging Portion (USD) per Day</t>
  </si>
  <si>
    <t>Local Per diem*</t>
  </si>
  <si>
    <t>Notes for Local Per diem</t>
  </si>
  <si>
    <t>Local Transportation/way*</t>
  </si>
  <si>
    <t>Notes for Local Transportation</t>
  </si>
  <si>
    <t>Vietnam</t>
  </si>
  <si>
    <t>Covers local travel, minor refreshments, and incidental expenses</t>
  </si>
  <si>
    <t>Common practice for urban areas (e.g., Hanoi/Ho Chi Minh)</t>
  </si>
  <si>
    <t>Same as above; often used by NGOs and donor programs</t>
  </si>
  <si>
    <t>NGO standard; sufficient for tuk-tuk or Grab use</t>
  </si>
  <si>
    <t>Laos</t>
  </si>
  <si>
    <t>Aligned with practice of reducing DSA when meals are covered</t>
  </si>
  <si>
    <t>Common NGO standard</t>
  </si>
  <si>
    <t>Higher incidental costs; transport via Grab/rail</t>
  </si>
  <si>
    <t>Based on Grab/public transport cost per day</t>
  </si>
  <si>
    <t>Siem Reap</t>
  </si>
  <si>
    <t>Similar to Phnom Penh standards</t>
  </si>
  <si>
    <t>Similar to Phnom Penh; tuk-tuk or small taxi travel</t>
  </si>
  <si>
    <t>Bangkok*</t>
  </si>
  <si>
    <t>Urban cost + BTS/MRT or taxi allowance</t>
  </si>
  <si>
    <t>BTS/MRT + short taxi rides (urban average)</t>
  </si>
  <si>
    <t>Manila*</t>
  </si>
  <si>
    <t>Considered reasonable in NGO/multilateral program budgeting</t>
  </si>
  <si>
    <t>Jeepney, GrabCar, MRT costs considered</t>
  </si>
  <si>
    <t>Jakarta/urban context; local norms vary by agency</t>
  </si>
  <si>
    <t>Urban ride-hailing (GoJek/Grab) or local taxi norms</t>
  </si>
  <si>
    <t>*Estimated - Subject to Approval</t>
  </si>
  <si>
    <t>** Overseas Per Diem refer to</t>
  </si>
  <si>
    <t xml:space="preserve">https://icsc.un.org/Home/DailySubsistence </t>
  </si>
  <si>
    <t>Meeting Package (USD)</t>
  </si>
  <si>
    <t>City</t>
  </si>
  <si>
    <t>Average</t>
  </si>
  <si>
    <t>Lowest</t>
  </si>
  <si>
    <t>Highest</t>
  </si>
  <si>
    <t>Vientiane</t>
  </si>
  <si>
    <t>Very affordable, with entry-level packages around $60 and luxury setups reaching $180+.</t>
  </si>
  <si>
    <t>Phnom Penh</t>
  </si>
  <si>
    <t>Wide range—venue-only rates up to $415—expect $100–300 for inclusive full-day</t>
  </si>
  <si>
    <t>Hanoi</t>
  </si>
  <si>
    <t>Mid-range ~ $70–110; premium intercontinental packages ~$110+.</t>
  </si>
  <si>
    <t>Limited public pricing</t>
  </si>
  <si>
    <t>Typical range ~ $45–75, with premium options slightly higher</t>
  </si>
  <si>
    <t>Most meeting packages fall between $70–80 per person full-day.</t>
  </si>
  <si>
    <t>Jakarta</t>
  </si>
  <si>
    <t>Le Méridien offers a spectrum from half-day engagement to premium full-board options.
Gran Mahakam provides slightly lower-priced meeting options. Expect half-day at ~$52, full-day at ~$59 (excluding taxes), and full‑board begins at ~$95 before tax/service</t>
  </si>
  <si>
    <t xml:space="preserve">Local Participants Per diem </t>
  </si>
  <si>
    <t>Per Diem (USD/day)</t>
  </si>
  <si>
    <t>Basis &amp; Notes</t>
  </si>
  <si>
    <t>Meals + incidentals; lower if meals provided</t>
  </si>
  <si>
    <t>$35 – $50</t>
  </si>
  <si>
    <t>Often aligned with gov’t or NGO rates</t>
  </si>
  <si>
    <t>Consistent with DFAT/UN project norms</t>
  </si>
  <si>
    <t>$40 – $65</t>
  </si>
  <si>
    <t>Reflects higher urban cost (meals, transport)</t>
  </si>
  <si>
    <t>Similar to Phnom Penh for local participants</t>
  </si>
  <si>
    <r>
      <t>Bangkok</t>
    </r>
    <r>
      <rPr>
        <sz val="11"/>
        <color theme="1"/>
        <rFont val="Aptos Narrow"/>
        <family val="2"/>
        <scheme val="minor"/>
      </rPr>
      <t>*</t>
    </r>
  </si>
  <si>
    <t>NGOs apply ~30–40% of int’l DSA</t>
  </si>
  <si>
    <r>
      <t>Manila</t>
    </r>
    <r>
      <rPr>
        <sz val="11"/>
        <color theme="1"/>
        <rFont val="Aptos Narrow"/>
        <family val="2"/>
        <scheme val="minor"/>
      </rPr>
      <t>*</t>
    </r>
  </si>
  <si>
    <t>Urban cost, meals partially included</t>
  </si>
  <si>
    <t>$35 – $55</t>
  </si>
  <si>
    <t>Jakarta/Bali context; varies by city/partner</t>
  </si>
  <si>
    <t>Key Assumptions:</t>
  </si>
  <si>
    <r>
      <t xml:space="preserve">These apply to </t>
    </r>
    <r>
      <rPr>
        <b/>
        <sz val="11"/>
        <color theme="1"/>
        <rFont val="Aptos Narrow"/>
        <family val="2"/>
        <scheme val="minor"/>
      </rPr>
      <t>local (national) participants only</t>
    </r>
    <r>
      <rPr>
        <sz val="11"/>
        <color theme="1"/>
        <rFont val="Aptos Narrow"/>
        <family val="2"/>
        <scheme val="minor"/>
      </rPr>
      <t>, not international staff.</t>
    </r>
  </si>
  <si>
    <r>
      <t>Includes</t>
    </r>
    <r>
      <rPr>
        <sz val="11"/>
        <color theme="1"/>
        <rFont val="Aptos Narrow"/>
        <family val="2"/>
        <scheme val="minor"/>
      </rPr>
      <t xml:space="preserve"> lodging, meals, and incidental costs </t>
    </r>
    <r>
      <rPr>
        <b/>
        <sz val="11"/>
        <color theme="1"/>
        <rFont val="Aptos Narrow"/>
        <family val="2"/>
        <scheme val="minor"/>
      </rPr>
      <t>unless otherwise covered</t>
    </r>
    <r>
      <rPr>
        <sz val="11"/>
        <color theme="1"/>
        <rFont val="Aptos Narrow"/>
        <family val="2"/>
        <scheme val="minor"/>
      </rPr>
      <t>.</t>
    </r>
  </si>
  <si>
    <r>
      <t xml:space="preserve">If </t>
    </r>
    <r>
      <rPr>
        <b/>
        <sz val="11"/>
        <color theme="1"/>
        <rFont val="Aptos Narrow"/>
        <family val="2"/>
        <scheme val="minor"/>
      </rPr>
      <t>meals and venue are provided</t>
    </r>
    <r>
      <rPr>
        <sz val="11"/>
        <color theme="1"/>
        <rFont val="Aptos Narrow"/>
        <family val="2"/>
        <scheme val="minor"/>
      </rPr>
      <t xml:space="preserve">, a reduced allowance of </t>
    </r>
    <r>
      <rPr>
        <b/>
        <sz val="11"/>
        <color theme="1"/>
        <rFont val="Aptos Narrow"/>
        <family val="2"/>
        <scheme val="minor"/>
      </rPr>
      <t>$10–$15/day</t>
    </r>
    <r>
      <rPr>
        <sz val="11"/>
        <color theme="1"/>
        <rFont val="Aptos Narrow"/>
        <family val="2"/>
        <scheme val="minor"/>
      </rPr>
      <t xml:space="preserve"> is common.</t>
    </r>
  </si>
  <si>
    <r>
      <t xml:space="preserve">These are </t>
    </r>
    <r>
      <rPr>
        <b/>
        <sz val="11"/>
        <color theme="1"/>
        <rFont val="Aptos Narrow"/>
        <family val="2"/>
        <scheme val="minor"/>
      </rPr>
      <t>not government rates</t>
    </r>
    <r>
      <rPr>
        <sz val="11"/>
        <color theme="1"/>
        <rFont val="Aptos Narrow"/>
        <family val="2"/>
        <scheme val="minor"/>
      </rPr>
      <t xml:space="preserve">, but typical for </t>
    </r>
    <r>
      <rPr>
        <b/>
        <sz val="11"/>
        <color theme="1"/>
        <rFont val="Aptos Narrow"/>
        <family val="2"/>
        <scheme val="minor"/>
      </rPr>
      <t>NGO/INGO budgeting</t>
    </r>
    <r>
      <rPr>
        <sz val="11"/>
        <color theme="1"/>
        <rFont val="Aptos Narrow"/>
        <family val="2"/>
        <scheme val="minor"/>
      </rPr>
      <t>.</t>
    </r>
  </si>
  <si>
    <t>Utilities</t>
  </si>
  <si>
    <t>EXPENDITURE
CATEGORY</t>
  </si>
  <si>
    <t>EXPENDITURE
TYPE</t>
  </si>
  <si>
    <t>Quantity
CATEGORY</t>
  </si>
  <si>
    <t>Unit Currency</t>
  </si>
  <si>
    <t>Conversion Rate to AUD</t>
  </si>
  <si>
    <t>Other Direct Costs</t>
  </si>
  <si>
    <t>Bank Charges</t>
  </si>
  <si>
    <t>Pax</t>
  </si>
  <si>
    <t>Communications</t>
  </si>
  <si>
    <t>Courier Services</t>
  </si>
  <si>
    <t>One way</t>
  </si>
  <si>
    <t>LAK</t>
  </si>
  <si>
    <t>Office Expenses</t>
  </si>
  <si>
    <t>VND</t>
  </si>
  <si>
    <t>Km</t>
  </si>
  <si>
    <t>MYR</t>
  </si>
  <si>
    <t>Recruitment</t>
  </si>
  <si>
    <t>Pieces</t>
  </si>
  <si>
    <t>SGD</t>
  </si>
  <si>
    <t>Translation Services</t>
  </si>
  <si>
    <t>NZD</t>
  </si>
  <si>
    <t>Workshops</t>
  </si>
  <si>
    <t>THB</t>
  </si>
  <si>
    <t>Hour</t>
  </si>
  <si>
    <t>PHP</t>
  </si>
  <si>
    <t>Subcontractors</t>
  </si>
  <si>
    <t>Travel</t>
  </si>
  <si>
    <t>Monthly</t>
  </si>
  <si>
    <t>Annual</t>
  </si>
  <si>
    <t>Semester</t>
  </si>
  <si>
    <t>Quaterly</t>
  </si>
  <si>
    <t>Incidental Travel</t>
  </si>
  <si>
    <t>Other Allowance</t>
  </si>
  <si>
    <t>Indonesia (CGK)</t>
  </si>
  <si>
    <t>Lao PDR (VTE)</t>
  </si>
  <si>
    <t>Myanmar (RGN/NYT)</t>
  </si>
  <si>
    <t>Thailand (BKK)</t>
  </si>
  <si>
    <t>Viet Nam (HAN)</t>
  </si>
  <si>
    <t>Australia (CBR)</t>
  </si>
  <si>
    <t>New Zealand (WLG)</t>
  </si>
  <si>
    <t xml:space="preserve">Cambodia (PNH) </t>
  </si>
  <si>
    <t>RT4D (PNH)</t>
  </si>
  <si>
    <t xml:space="preserve">Technical consultant team </t>
  </si>
  <si>
    <t xml:space="preserve">Metrology Officials from FTA Parties </t>
  </si>
  <si>
    <t xml:space="preserve">Total number of attendants </t>
  </si>
  <si>
    <t>Project Name:</t>
  </si>
  <si>
    <t>Malaysia (KL)</t>
  </si>
  <si>
    <t>Hotel Accommodation (2 nights)</t>
  </si>
  <si>
    <t>4.2.1.3</t>
  </si>
  <si>
    <t>Accomodation for local participants (2 nights)</t>
  </si>
  <si>
    <t>Participant Perdiem (3-day per diem)</t>
  </si>
  <si>
    <t>TOTAL (AUD)</t>
  </si>
  <si>
    <t>Transportation for local participants (lumpsum per day)</t>
  </si>
  <si>
    <r>
      <t>Selangor-based domestic participants</t>
    </r>
    <r>
      <rPr>
        <i/>
        <sz val="11"/>
        <color rgb="FFC00000"/>
        <rFont val="Aptos Narrow"/>
        <family val="2"/>
        <scheme val="minor"/>
      </rPr>
      <t xml:space="preserve"> </t>
    </r>
  </si>
  <si>
    <t xml:space="preserve">International participants </t>
  </si>
  <si>
    <t>Domestic participants from other parts of Malaysia</t>
  </si>
  <si>
    <t>Expenses on Domestic participants from other parts of Malaysia (receipt-based reimburseable expenses)</t>
  </si>
  <si>
    <t>Expenses on International Participant (receipt-based reimburseable expenses)</t>
  </si>
  <si>
    <t>Local participant allowances</t>
  </si>
  <si>
    <t xml:space="preserve">Accomodation for local participants </t>
  </si>
  <si>
    <t>Consultant 3 (CGK)</t>
  </si>
  <si>
    <t xml:space="preserve">Contingency Budget </t>
  </si>
  <si>
    <t>Total Cost Estimate for One-day in-country training workshop in Selangor, Malaysia</t>
  </si>
  <si>
    <t xml:space="preserve">Note for bidder: This contingnency budget is utilised based on RT4D Project Manager's approval. </t>
  </si>
  <si>
    <t>Airfare - International  round trip to Selangor City (receipt-based reimburseable expenses)</t>
  </si>
  <si>
    <t xml:space="preserve">Note for bidder: This budget is for costing purposes only. The actual payment will be based on participants' air ticket costs.  </t>
  </si>
  <si>
    <t>ASEAN Secretariate (CGK)</t>
  </si>
  <si>
    <t xml:space="preserve">Note for bidder: This budget is for costing purposes only. The actual payment will be based on participants' flight itineraries. RT4D could help calculate per diem for payment again when exact flight schedules are available. </t>
  </si>
  <si>
    <t>Airport transfer in destination country (2 ways)</t>
  </si>
  <si>
    <t xml:space="preserve">Airport transfer in home country (2 ways) </t>
  </si>
  <si>
    <t xml:space="preserve">Note for bidder: Actual arrangement can be discussed with travelling participants. </t>
  </si>
  <si>
    <t>Item:</t>
  </si>
  <si>
    <t>Financial Proposal for Event Organisation</t>
  </si>
  <si>
    <t xml:space="preserve">Currency: </t>
  </si>
  <si>
    <t xml:space="preserve">Activity Name: </t>
  </si>
  <si>
    <t>MYR/AUD</t>
  </si>
  <si>
    <t>Per Activity (AUD)</t>
  </si>
  <si>
    <t>Rental of IT equipment for hosting a one-day hybrid workshop (receipt-based reimburseable expenses)</t>
  </si>
  <si>
    <r>
      <t xml:space="preserve">Note for bidder: 
</t>
    </r>
    <r>
      <rPr>
        <sz val="11"/>
        <color theme="1"/>
        <rFont val="Aptos Narrow"/>
        <family val="2"/>
        <scheme val="minor"/>
      </rPr>
      <t xml:space="preserve">* Payment for the equipment rental costs is subject to confirmation from other ASEAN member states (AMS) on their online attendance. The consultant will be authorised to begin renting equipment once the relevant AMS's confirmation is approved.
* Please provide cost breakdown for this line after checking with the MyIPO about their available facilities and facilities to be procured externally. </t>
    </r>
  </si>
  <si>
    <t>Development of ASEAN Guidelines on AI-Generated and Digital Trademarks</t>
  </si>
  <si>
    <t xml:space="preserve"> One-day in-country training workshop in Selangor, Malaysia</t>
  </si>
  <si>
    <t xml:space="preserve"> One-day in-country training workshop in Jakarta, Indonesia</t>
  </si>
  <si>
    <t xml:space="preserve">Photography and production of a project impact video </t>
  </si>
  <si>
    <t xml:space="preserve">Total Cost Estimate for One-day in-country training workshop in Jakarta, Indonesia </t>
  </si>
  <si>
    <r>
      <t>Jakarta-based domestic participants</t>
    </r>
    <r>
      <rPr>
        <i/>
        <sz val="11"/>
        <color rgb="FFC00000"/>
        <rFont val="Aptos Narrow"/>
        <family val="2"/>
        <scheme val="minor"/>
      </rPr>
      <t xml:space="preserve"> </t>
    </r>
  </si>
  <si>
    <t>Local participant allowances (3-day per diem)</t>
  </si>
  <si>
    <t>Transportation for local participants (round trip)</t>
  </si>
  <si>
    <t xml:space="preserve">Note for bidder: Actual arrangement can be decided with RT4D later. </t>
  </si>
  <si>
    <t>Domestic participants outside Jakarta</t>
  </si>
  <si>
    <t>Expenses on Domestic participants outside of Jakarta (receipt-based reimburseable expenses)</t>
  </si>
  <si>
    <t>IDR/AUD</t>
  </si>
  <si>
    <t>MYR/IDR/AUD</t>
  </si>
  <si>
    <t>Total Cost Estimate for photography and project impact video production services</t>
  </si>
  <si>
    <t xml:space="preserve">Photography and Production of Video Footage of Workshop in Selangor, Malaysia </t>
  </si>
  <si>
    <t>Photography service</t>
  </si>
  <si>
    <t>Production of video footage and participants interviews</t>
  </si>
  <si>
    <t xml:space="preserve">Note for bidder: Please provide cost breakdown for each of the line below. </t>
  </si>
  <si>
    <t xml:space="preserve">Note for bidder: No expenditure is expected under this category. </t>
  </si>
  <si>
    <t xml:space="preserve">Note for bidder: This budget is for costing purposes only. The actual payment will be based on participants' flight itineraries. RT4D will help calculate per diem for payment again when exact flight schedules are available. </t>
  </si>
  <si>
    <t xml:space="preserve">Note for bidder: Actual arrangement will be decided with RT4D later. </t>
  </si>
  <si>
    <t>4.3.1</t>
  </si>
  <si>
    <t>4.3.1.1</t>
  </si>
  <si>
    <t>4.3.1.2</t>
  </si>
  <si>
    <t>4.3.2</t>
  </si>
  <si>
    <t>4.3.2.1</t>
  </si>
  <si>
    <t>4.3.2.2</t>
  </si>
  <si>
    <t>4.3.3.</t>
  </si>
  <si>
    <t xml:space="preserve">Production of a Project Impact Video </t>
  </si>
  <si>
    <t>4.3.3.1</t>
  </si>
  <si>
    <t>4.3.3.2</t>
  </si>
  <si>
    <t xml:space="preserve">Production of video footage and participant interview at the workshop </t>
  </si>
  <si>
    <t>Video Production Management Cost</t>
  </si>
  <si>
    <r>
      <t xml:space="preserve">Note for bidder: 
</t>
    </r>
    <r>
      <rPr>
        <sz val="11"/>
        <color theme="1"/>
        <rFont val="Aptos Narrow"/>
        <family val="2"/>
        <scheme val="minor"/>
      </rPr>
      <t>* Payment for the equipment rental costs is subject to confirmation from other ASEAN member states (AMS) on their online attendance. The consultant will be authorised to begin renting equipment once the relevant AMS's confirmation is approved.</t>
    </r>
  </si>
  <si>
    <t>Note for bidder: target a 4-star hotel</t>
  </si>
  <si>
    <t xml:space="preserve">Note for bidder: This contingency budget is utilised based on RT4D Project Manager's approval. </t>
  </si>
  <si>
    <t>ASEAN Secretariat (CGK)</t>
  </si>
  <si>
    <t>Note for bidder: Please provide cost breakdown for 1) personnel costs and 2) management fees</t>
  </si>
  <si>
    <t>Personnel costs</t>
  </si>
  <si>
    <t xml:space="preserve">Management fees </t>
  </si>
  <si>
    <t>Airfare - International  round trip to Jakarta, Indonesia (receipt-based reimburseable expenses)</t>
  </si>
  <si>
    <t xml:space="preserve">Event organisation costs for one-day workshop </t>
  </si>
  <si>
    <t>Photography and Production of Video Footage of Workshop in Jakarta, Indonesia</t>
  </si>
  <si>
    <t>Consultant 1 (SIN)</t>
  </si>
  <si>
    <t>Consultant 2 (SIN)</t>
  </si>
  <si>
    <r>
      <t xml:space="preserve">Note for bidder: Propose the cost and specify the hotel. </t>
    </r>
    <r>
      <rPr>
        <b/>
        <sz val="11"/>
        <color theme="1"/>
        <rFont val="Aptos Narrow"/>
        <family val="2"/>
        <scheme val="minor"/>
      </rPr>
      <t xml:space="preserve">Target 4-star hotel. </t>
    </r>
  </si>
  <si>
    <r>
      <rPr>
        <b/>
        <sz val="11"/>
        <color theme="1"/>
        <rFont val="Aptos Narrow"/>
        <family val="2"/>
        <scheme val="minor"/>
      </rPr>
      <t xml:space="preserve">Note for bidder: </t>
    </r>
    <r>
      <rPr>
        <sz val="11"/>
        <color theme="1"/>
        <rFont val="Aptos Narrow"/>
        <family val="2"/>
        <scheme val="minor"/>
      </rPr>
      <t xml:space="preserve">
* Please provide cost breakdown for this line. Expenses in this line exclude meeting package costs (4.2.4.1) and rental of IT equipment for hosting a hybrid workshop (4.2.5). The photography and video project costs are in a seperate worksheet.  The cost should include operator for managing the hybrid workshop, streaming package, dedicated internet bandwidth for the event, and the production of 2 RT4D banners and lanyards (40 pcs).</t>
    </r>
  </si>
  <si>
    <r>
      <rPr>
        <b/>
        <sz val="11"/>
        <color theme="1"/>
        <rFont val="Aptos Narrow"/>
        <family val="2"/>
        <scheme val="minor"/>
      </rPr>
      <t xml:space="preserve">Note for bidder: </t>
    </r>
    <r>
      <rPr>
        <sz val="11"/>
        <color theme="1"/>
        <rFont val="Aptos Narrow"/>
        <family val="2"/>
        <scheme val="minor"/>
      </rPr>
      <t xml:space="preserve">
* Please provide cost breakdown for this line. Expenses in this line exclude meeting package costs (4.2.4.1) and rental of IT equipment for hosting a hybrid workshop (4.2.5). The photography and video project costs are in a separate worksheet. The cost should include operator for managing the hybrid workshop, streaming package, dedicated internet bandwidth for the event, and the production of 2 RT4D banners and lanyards (40 pcs).</t>
    </r>
  </si>
  <si>
    <t>Transportation (hotel - MyIPO - hotel)</t>
  </si>
  <si>
    <r>
      <t>Meeting package (including venue rental, lunch and coffee breaks, stationery only if provided as a package by the venue)</t>
    </r>
    <r>
      <rPr>
        <b/>
        <sz val="11"/>
        <color theme="1"/>
        <rFont val="Aptos Narrow"/>
        <family val="2"/>
        <scheme val="minor"/>
      </rPr>
      <t xml:space="preserve"> (receipt-based reimburseable expense) </t>
    </r>
  </si>
  <si>
    <t xml:space="preserve">Note for bidder: The workshop will be organised at the training facility of the Intellectual Property Corporation of Malaysia (MyIPO). You need to get a quote from them for a cost estimate. Please include the catering cost if not yet included in the MyIPO rental fees. </t>
  </si>
  <si>
    <t>Transportation (hotel - venue - hotel) (if the proposed workshop venue and participant accomodation are different.)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</si>
</sst>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 #,##0.00_-;\-* #,##0.00_-;_-* &quot;-&quot;??_-;_-@_-"/>
    <numFmt numFmtId="165" formatCode="_-[$USD]\ * #,##0.00_-;\-[$USD]\ * #,##0.00_-;_-[$USD]\ * &quot;-&quot;??_-;_-@_-"/>
    <numFmt numFmtId="166" formatCode="_-* #,##0.0_-;\-* #,##0.0_-;_-* &quot;-&quot;??_-;_-@_-"/>
    <numFmt numFmtId="167" formatCode="_-* #,##0_-;\-* #,##0_-;_-* &quot;-&quot;??_-;_-@_-"/>
  </numFmts>
  <fonts count="24" x14ac:knownFonts="1">
    <font>
      <sz val="11"/>
      <color theme="1"/>
      <name val="Aptos Narrow"/>
      <family val="2"/>
      <scheme val="minor"/>
    </font>
    <font>
      <sz val="11"/>
      <color theme="1"/>
      <name val="Aptos Narrow"/>
      <family val="2"/>
      <scheme val="minor"/>
    </font>
    <font>
      <b/>
      <sz val="11"/>
      <color theme="1"/>
      <name val="Aptos Narrow"/>
      <family val="2"/>
      <scheme val="minor"/>
    </font>
    <font>
      <sz val="8"/>
      <name val="Aptos Narrow"/>
      <family val="2"/>
      <scheme val="minor"/>
    </font>
    <font>
      <b/>
      <sz val="11"/>
      <color theme="0"/>
      <name val="Arial"/>
      <family val="2"/>
    </font>
    <font>
      <sz val="11"/>
      <name val="Aptos Narrow"/>
      <family val="2"/>
      <scheme val="minor"/>
    </font>
    <font>
      <sz val="11"/>
      <color rgb="FF000000"/>
      <name val="Calibri"/>
      <family val="2"/>
    </font>
    <font>
      <b/>
      <sz val="11"/>
      <color theme="0"/>
      <name val="Aptos Narrow"/>
      <family val="2"/>
      <scheme val="minor"/>
    </font>
    <font>
      <u/>
      <sz val="11"/>
      <color theme="10"/>
      <name val="Aptos Narrow"/>
      <family val="2"/>
      <scheme val="minor"/>
    </font>
    <font>
      <b/>
      <i/>
      <sz val="11"/>
      <color theme="1"/>
      <name val="Aptos Narrow"/>
      <family val="2"/>
      <scheme val="minor"/>
    </font>
    <font>
      <b/>
      <i/>
      <sz val="11"/>
      <color rgb="FFFF0000"/>
      <name val="Aptos Narrow"/>
      <family val="2"/>
      <scheme val="minor"/>
    </font>
    <font>
      <sz val="11"/>
      <color rgb="FFFF0000"/>
      <name val="Aptos Narrow"/>
      <family val="2"/>
      <scheme val="minor"/>
    </font>
    <font>
      <sz val="11"/>
      <color rgb="FF000000"/>
      <name val="Aptos Narrow"/>
      <family val="2"/>
      <scheme val="minor"/>
    </font>
    <font>
      <b/>
      <sz val="13.5"/>
      <color theme="1"/>
      <name val="Aptos Narrow"/>
      <family val="2"/>
      <scheme val="minor"/>
    </font>
    <font>
      <sz val="11"/>
      <color theme="1"/>
      <name val="Calibri"/>
      <family val="2"/>
    </font>
    <font>
      <i/>
      <sz val="11"/>
      <color theme="1"/>
      <name val="Aptos Narrow"/>
      <family val="2"/>
      <scheme val="minor"/>
    </font>
    <font>
      <sz val="12"/>
      <color theme="1"/>
      <name val="Aptos Narrow"/>
      <family val="2"/>
      <scheme val="minor"/>
    </font>
    <font>
      <sz val="11"/>
      <color rgb="FFD86DCD"/>
      <name val="Aptos Narrow"/>
      <family val="2"/>
      <scheme val="minor"/>
    </font>
    <font>
      <i/>
      <sz val="11"/>
      <name val="Aptos Narrow"/>
      <family val="2"/>
      <scheme val="minor"/>
    </font>
    <font>
      <b/>
      <sz val="11"/>
      <color rgb="FFC00000"/>
      <name val="Aptos Narrow"/>
      <family val="2"/>
      <scheme val="minor"/>
    </font>
    <font>
      <b/>
      <i/>
      <sz val="11"/>
      <name val="Aptos Narrow"/>
      <family val="2"/>
      <scheme val="minor"/>
    </font>
    <font>
      <i/>
      <sz val="11"/>
      <color rgb="FFC00000"/>
      <name val="Aptos Narrow"/>
      <family val="2"/>
      <scheme val="minor"/>
    </font>
    <font>
      <b/>
      <sz val="11"/>
      <color rgb="FF000000"/>
      <name val="Aptos Narrow"/>
      <family val="2"/>
    </font>
    <font>
      <b/>
      <sz val="11"/>
      <name val="Aptos Narrow"/>
      <family val="2"/>
      <scheme val="minor"/>
    </font>
  </fonts>
  <fills count="10">
    <fill>
      <patternFill patternType="none"/>
    </fill>
    <fill>
      <patternFill patternType="gray125"/>
    </fill>
    <fill>
      <patternFill patternType="solid">
        <fgColor theme="9" tint="-0.499984740745262"/>
        <bgColor rgb="FFC0C0C0"/>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9" tint="-0.499984740745262"/>
        <bgColor indexed="64"/>
      </patternFill>
    </fill>
    <fill>
      <patternFill patternType="solid">
        <fgColor theme="5" tint="0.79998168889431442"/>
        <bgColor indexed="64"/>
      </patternFill>
    </fill>
    <fill>
      <patternFill patternType="solid">
        <fgColor rgb="FFFFFF00"/>
        <bgColor indexed="64"/>
      </patternFill>
    </fill>
    <fill>
      <patternFill patternType="solid">
        <fgColor rgb="FF92D050"/>
        <bgColor indexed="64"/>
      </patternFill>
    </fill>
  </fills>
  <borders count="31">
    <border>
      <left/>
      <right/>
      <top/>
      <bottom/>
      <diagonal/>
    </border>
    <border>
      <left/>
      <right/>
      <top style="thin">
        <color theme="2"/>
      </top>
      <bottom style="thin">
        <color theme="2"/>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7">
    <xf numFmtId="0" fontId="0" fillId="0" borderId="0"/>
    <xf numFmtId="164" fontId="1" fillId="0" borderId="0" applyFont="0" applyFill="0" applyBorder="0" applyAlignment="0" applyProtection="0"/>
    <xf numFmtId="0" fontId="6" fillId="0" borderId="0"/>
    <xf numFmtId="0" fontId="8" fillId="0" borderId="0" applyNumberFormat="0" applyFill="0" applyBorder="0" applyAlignment="0" applyProtection="0"/>
    <xf numFmtId="0" fontId="16" fillId="0" borderId="0"/>
    <xf numFmtId="43" fontId="16" fillId="0" borderId="0" applyFont="0" applyFill="0" applyBorder="0" applyAlignment="0" applyProtection="0"/>
    <xf numFmtId="43" fontId="1" fillId="0" borderId="0" applyFont="0" applyFill="0" applyBorder="0" applyAlignment="0" applyProtection="0"/>
  </cellStyleXfs>
  <cellXfs count="229">
    <xf numFmtId="0" fontId="0" fillId="0" borderId="0" xfId="0"/>
    <xf numFmtId="0" fontId="0" fillId="0" borderId="0" xfId="0" applyAlignment="1">
      <alignment horizontal="center"/>
    </xf>
    <xf numFmtId="0" fontId="0" fillId="0" borderId="0" xfId="0" applyAlignment="1">
      <alignment horizontal="center" vertical="center"/>
    </xf>
    <xf numFmtId="0" fontId="2" fillId="0" borderId="0" xfId="0" applyFont="1" applyAlignment="1">
      <alignment horizontal="center" vertical="center"/>
    </xf>
    <xf numFmtId="49" fontId="4" fillId="2" borderId="1" xfId="0" applyNumberFormat="1" applyFont="1" applyFill="1" applyBorder="1" applyAlignment="1">
      <alignment horizontal="center" vertical="center" wrapText="1"/>
    </xf>
    <xf numFmtId="49" fontId="5" fillId="3" borderId="1" xfId="0" applyNumberFormat="1" applyFont="1" applyFill="1" applyBorder="1"/>
    <xf numFmtId="49" fontId="5" fillId="0" borderId="1" xfId="0" applyNumberFormat="1" applyFont="1" applyBorder="1"/>
    <xf numFmtId="49" fontId="5" fillId="0" borderId="0" xfId="0" applyNumberFormat="1" applyFont="1"/>
    <xf numFmtId="164" fontId="0" fillId="0" borderId="0" xfId="1" applyFont="1"/>
    <xf numFmtId="3" fontId="0" fillId="0" borderId="0" xfId="0" applyNumberFormat="1"/>
    <xf numFmtId="0" fontId="2" fillId="0" borderId="0" xfId="0" applyFont="1" applyAlignment="1">
      <alignment horizontal="center" vertical="center" wrapText="1"/>
    </xf>
    <xf numFmtId="9" fontId="0" fillId="0" borderId="0" xfId="0" applyNumberFormat="1"/>
    <xf numFmtId="0" fontId="2" fillId="0" borderId="0" xfId="0" applyFont="1"/>
    <xf numFmtId="165" fontId="0" fillId="0" borderId="0" xfId="0" applyNumberFormat="1"/>
    <xf numFmtId="0" fontId="0" fillId="0" borderId="0" xfId="0" applyAlignment="1">
      <alignment vertical="center"/>
    </xf>
    <xf numFmtId="0" fontId="2" fillId="0" borderId="0" xfId="0" applyFont="1" applyAlignment="1">
      <alignment vertical="center"/>
    </xf>
    <xf numFmtId="165" fontId="0" fillId="0" borderId="0" xfId="0" applyNumberFormat="1" applyAlignment="1">
      <alignment horizontal="right" vertical="center"/>
    </xf>
    <xf numFmtId="0" fontId="0" fillId="0" borderId="5" xfId="0" applyBorder="1" applyAlignment="1">
      <alignment horizontal="center" vertical="center"/>
    </xf>
    <xf numFmtId="164" fontId="0" fillId="0" borderId="6" xfId="1" applyFont="1" applyBorder="1"/>
    <xf numFmtId="0" fontId="0" fillId="0" borderId="2" xfId="0" applyBorder="1"/>
    <xf numFmtId="164" fontId="0" fillId="0" borderId="8" xfId="1" applyFont="1" applyBorder="1"/>
    <xf numFmtId="164" fontId="0" fillId="0" borderId="18" xfId="1" applyFont="1" applyBorder="1"/>
    <xf numFmtId="164" fontId="0" fillId="0" borderId="19" xfId="1" applyFont="1" applyBorder="1"/>
    <xf numFmtId="0" fontId="0" fillId="0" borderId="18" xfId="0" applyBorder="1"/>
    <xf numFmtId="0" fontId="0" fillId="0" borderId="19" xfId="0" applyBorder="1"/>
    <xf numFmtId="0" fontId="2" fillId="5" borderId="5" xfId="0" applyFont="1" applyFill="1" applyBorder="1" applyAlignment="1">
      <alignment horizontal="center" vertical="center"/>
    </xf>
    <xf numFmtId="0" fontId="0" fillId="0" borderId="5" xfId="0" applyBorder="1" applyAlignment="1">
      <alignment horizontal="right" vertical="center"/>
    </xf>
    <xf numFmtId="0" fontId="2" fillId="5" borderId="0" xfId="0" applyFont="1" applyFill="1"/>
    <xf numFmtId="0" fontId="0" fillId="0" borderId="6" xfId="0" applyBorder="1"/>
    <xf numFmtId="0" fontId="0" fillId="0" borderId="8" xfId="0" applyBorder="1"/>
    <xf numFmtId="0" fontId="2" fillId="5" borderId="18" xfId="0" applyFont="1" applyFill="1" applyBorder="1"/>
    <xf numFmtId="164" fontId="2" fillId="5" borderId="5" xfId="1" applyFont="1" applyFill="1" applyBorder="1"/>
    <xf numFmtId="164" fontId="0" fillId="0" borderId="5" xfId="1" applyFont="1" applyBorder="1"/>
    <xf numFmtId="164" fontId="0" fillId="0" borderId="7" xfId="1" applyFont="1" applyBorder="1"/>
    <xf numFmtId="164" fontId="2" fillId="5" borderId="18" xfId="1" applyFont="1" applyFill="1" applyBorder="1"/>
    <xf numFmtId="164" fontId="2" fillId="0" borderId="18" xfId="1" applyFont="1" applyBorder="1"/>
    <xf numFmtId="0" fontId="0" fillId="0" borderId="5" xfId="0" applyBorder="1"/>
    <xf numFmtId="0" fontId="2" fillId="5" borderId="5" xfId="0" applyFont="1" applyFill="1" applyBorder="1"/>
    <xf numFmtId="0" fontId="2" fillId="5" borderId="6" xfId="0" applyFont="1" applyFill="1" applyBorder="1"/>
    <xf numFmtId="0" fontId="0" fillId="0" borderId="7" xfId="0" applyBorder="1"/>
    <xf numFmtId="164" fontId="7" fillId="6" borderId="23" xfId="1" applyFont="1" applyFill="1" applyBorder="1" applyAlignment="1">
      <alignment horizontal="center" vertical="center" wrapText="1"/>
    </xf>
    <xf numFmtId="0" fontId="0" fillId="0" borderId="7" xfId="0" applyBorder="1" applyAlignment="1">
      <alignment horizontal="center"/>
    </xf>
    <xf numFmtId="164" fontId="7" fillId="6" borderId="19" xfId="1" applyFont="1" applyFill="1" applyBorder="1" applyAlignment="1">
      <alignment horizontal="center" vertical="center"/>
    </xf>
    <xf numFmtId="164" fontId="2" fillId="7" borderId="18" xfId="1" applyFont="1" applyFill="1" applyBorder="1"/>
    <xf numFmtId="0" fontId="9" fillId="0" borderId="0" xfId="0" applyFont="1"/>
    <xf numFmtId="0" fontId="10" fillId="0" borderId="0" xfId="0" applyFont="1"/>
    <xf numFmtId="0" fontId="8" fillId="0" borderId="0" xfId="3"/>
    <xf numFmtId="0" fontId="11" fillId="0" borderId="18" xfId="0" applyFont="1" applyBorder="1"/>
    <xf numFmtId="165" fontId="11" fillId="8" borderId="0" xfId="0" applyNumberFormat="1" applyFont="1" applyFill="1" applyAlignment="1">
      <alignment horizontal="right" vertical="center"/>
    </xf>
    <xf numFmtId="0" fontId="11" fillId="8" borderId="6" xfId="0" applyFont="1" applyFill="1" applyBorder="1"/>
    <xf numFmtId="0" fontId="5" fillId="0" borderId="6" xfId="0" applyFont="1" applyBorder="1"/>
    <xf numFmtId="0" fontId="0" fillId="0" borderId="18" xfId="0" applyBorder="1" applyAlignment="1">
      <alignment horizontal="center" vertical="center"/>
    </xf>
    <xf numFmtId="0" fontId="11" fillId="8" borderId="18" xfId="0" applyFont="1" applyFill="1" applyBorder="1" applyAlignment="1">
      <alignment horizontal="center" vertical="center"/>
    </xf>
    <xf numFmtId="0" fontId="5" fillId="0" borderId="18" xfId="0" applyFont="1" applyBorder="1" applyAlignment="1">
      <alignment horizontal="center" vertical="center"/>
    </xf>
    <xf numFmtId="0" fontId="0" fillId="0" borderId="18" xfId="0" applyBorder="1" applyAlignment="1">
      <alignment horizontal="right" vertical="center"/>
    </xf>
    <xf numFmtId="0" fontId="0" fillId="0" borderId="19" xfId="0" applyBorder="1" applyAlignment="1">
      <alignment horizontal="center"/>
    </xf>
    <xf numFmtId="0" fontId="7" fillId="6" borderId="11" xfId="0" applyFont="1" applyFill="1" applyBorder="1" applyAlignment="1">
      <alignment horizontal="center" vertical="center"/>
    </xf>
    <xf numFmtId="0" fontId="7" fillId="6" borderId="12" xfId="0" applyFont="1" applyFill="1" applyBorder="1" applyAlignment="1">
      <alignment horizontal="center" vertical="center"/>
    </xf>
    <xf numFmtId="0" fontId="2" fillId="0" borderId="0" xfId="0" applyFont="1" applyAlignment="1">
      <alignment horizontal="center"/>
    </xf>
    <xf numFmtId="0" fontId="7" fillId="6" borderId="0" xfId="0" applyFont="1" applyFill="1" applyAlignment="1">
      <alignment horizontal="center" vertical="center" wrapText="1"/>
    </xf>
    <xf numFmtId="0" fontId="10" fillId="6" borderId="0" xfId="0" applyFont="1" applyFill="1" applyAlignment="1">
      <alignment horizontal="center" vertical="center" wrapText="1"/>
    </xf>
    <xf numFmtId="0" fontId="2" fillId="0" borderId="0" xfId="0" applyFont="1" applyAlignment="1">
      <alignment wrapText="1"/>
    </xf>
    <xf numFmtId="0" fontId="12" fillId="0" borderId="0" xfId="3" applyFont="1"/>
    <xf numFmtId="0" fontId="13" fillId="0" borderId="0" xfId="0" applyFont="1"/>
    <xf numFmtId="0" fontId="7" fillId="6" borderId="4" xfId="0" applyFont="1" applyFill="1" applyBorder="1" applyAlignment="1">
      <alignment horizontal="center" vertical="center"/>
    </xf>
    <xf numFmtId="0" fontId="7" fillId="6" borderId="2" xfId="0" applyFont="1" applyFill="1" applyBorder="1" applyAlignment="1">
      <alignment horizontal="center" vertical="center"/>
    </xf>
    <xf numFmtId="0" fontId="0" fillId="0" borderId="0" xfId="0" applyAlignment="1">
      <alignment wrapText="1"/>
    </xf>
    <xf numFmtId="0" fontId="2" fillId="7" borderId="5" xfId="0" applyFont="1" applyFill="1" applyBorder="1" applyAlignment="1">
      <alignment horizontal="center" vertical="center"/>
    </xf>
    <xf numFmtId="0" fontId="2" fillId="7" borderId="18" xfId="0" applyFont="1" applyFill="1" applyBorder="1"/>
    <xf numFmtId="0" fontId="2" fillId="7" borderId="5" xfId="0" applyFont="1" applyFill="1" applyBorder="1"/>
    <xf numFmtId="0" fontId="2" fillId="7" borderId="0" xfId="0" applyFont="1" applyFill="1"/>
    <xf numFmtId="0" fontId="2" fillId="7" borderId="6" xfId="0" applyFont="1" applyFill="1" applyBorder="1"/>
    <xf numFmtId="164" fontId="2" fillId="7" borderId="5" xfId="1" applyFont="1" applyFill="1" applyBorder="1"/>
    <xf numFmtId="166" fontId="0" fillId="0" borderId="0" xfId="1" applyNumberFormat="1" applyFont="1"/>
    <xf numFmtId="166" fontId="2" fillId="5" borderId="6" xfId="1" applyNumberFormat="1" applyFont="1" applyFill="1" applyBorder="1"/>
    <xf numFmtId="166" fontId="0" fillId="0" borderId="6" xfId="1" applyNumberFormat="1" applyFont="1" applyBorder="1"/>
    <xf numFmtId="166" fontId="2" fillId="7" borderId="6" xfId="1" applyNumberFormat="1" applyFont="1" applyFill="1" applyBorder="1"/>
    <xf numFmtId="166" fontId="14" fillId="0" borderId="0" xfId="0" applyNumberFormat="1" applyFont="1" applyAlignment="1">
      <alignment horizontal="right" vertical="center"/>
    </xf>
    <xf numFmtId="166" fontId="0" fillId="0" borderId="8" xfId="1" applyNumberFormat="1" applyFont="1" applyBorder="1"/>
    <xf numFmtId="0" fontId="11" fillId="0" borderId="0" xfId="0" applyFont="1"/>
    <xf numFmtId="164" fontId="11" fillId="0" borderId="18" xfId="1" applyFont="1" applyBorder="1"/>
    <xf numFmtId="0" fontId="7" fillId="6" borderId="0" xfId="0" applyFont="1" applyFill="1" applyAlignment="1">
      <alignment horizontal="center" vertical="center"/>
    </xf>
    <xf numFmtId="0" fontId="7" fillId="6" borderId="27" xfId="0" applyFont="1" applyFill="1" applyBorder="1" applyAlignment="1">
      <alignment horizontal="center" vertical="center"/>
    </xf>
    <xf numFmtId="164" fontId="17" fillId="0" borderId="18" xfId="1" applyFont="1" applyBorder="1"/>
    <xf numFmtId="0" fontId="5" fillId="0" borderId="18" xfId="0" applyFont="1" applyBorder="1"/>
    <xf numFmtId="0" fontId="5" fillId="0" borderId="5" xfId="0" applyFont="1" applyBorder="1"/>
    <xf numFmtId="0" fontId="5" fillId="0" borderId="0" xfId="0" applyFont="1"/>
    <xf numFmtId="164" fontId="5" fillId="0" borderId="5" xfId="1" applyFont="1" applyBorder="1"/>
    <xf numFmtId="166" fontId="5" fillId="0" borderId="6" xfId="1" applyNumberFormat="1" applyFont="1" applyBorder="1"/>
    <xf numFmtId="164" fontId="5" fillId="0" borderId="18" xfId="1" applyFont="1" applyBorder="1"/>
    <xf numFmtId="164" fontId="0" fillId="0" borderId="5" xfId="1" applyFont="1" applyBorder="1" applyAlignment="1">
      <alignment vertical="top"/>
    </xf>
    <xf numFmtId="0" fontId="0" fillId="0" borderId="5" xfId="0" applyBorder="1" applyAlignment="1">
      <alignment vertical="top"/>
    </xf>
    <xf numFmtId="0" fontId="0" fillId="0" borderId="6" xfId="0" applyBorder="1" applyAlignment="1">
      <alignment vertical="top"/>
    </xf>
    <xf numFmtId="0" fontId="0" fillId="0" borderId="0" xfId="0" applyAlignment="1">
      <alignment vertical="top" wrapText="1"/>
    </xf>
    <xf numFmtId="0" fontId="0" fillId="0" borderId="30" xfId="0" applyBorder="1" applyAlignment="1">
      <alignment vertical="top" wrapText="1"/>
    </xf>
    <xf numFmtId="164" fontId="7" fillId="6" borderId="0" xfId="0" applyNumberFormat="1" applyFont="1" applyFill="1" applyAlignment="1">
      <alignment vertical="top" wrapText="1"/>
    </xf>
    <xf numFmtId="0" fontId="5" fillId="0" borderId="18" xfId="0" applyFont="1" applyBorder="1" applyAlignment="1">
      <alignment vertical="center"/>
    </xf>
    <xf numFmtId="0" fontId="2" fillId="0" borderId="5" xfId="0" applyFont="1" applyBorder="1" applyAlignment="1">
      <alignment horizontal="center" vertical="center"/>
    </xf>
    <xf numFmtId="164" fontId="2" fillId="0" borderId="18" xfId="1" applyFont="1" applyFill="1" applyBorder="1"/>
    <xf numFmtId="0" fontId="0" fillId="0" borderId="18" xfId="0" applyBorder="1" applyAlignment="1">
      <alignment wrapText="1"/>
    </xf>
    <xf numFmtId="0" fontId="0" fillId="0" borderId="18" xfId="0" applyBorder="1" applyAlignment="1">
      <alignment vertical="top" wrapText="1"/>
    </xf>
    <xf numFmtId="0" fontId="0" fillId="0" borderId="18" xfId="0" applyBorder="1" applyAlignment="1">
      <alignment vertical="top"/>
    </xf>
    <xf numFmtId="0" fontId="0" fillId="0" borderId="0" xfId="0" applyAlignment="1">
      <alignment vertical="top"/>
    </xf>
    <xf numFmtId="166" fontId="0" fillId="0" borderId="6" xfId="1" applyNumberFormat="1" applyFont="1" applyBorder="1" applyAlignment="1">
      <alignment vertical="top"/>
    </xf>
    <xf numFmtId="164" fontId="0" fillId="0" borderId="18" xfId="1" applyFont="1" applyBorder="1" applyAlignment="1">
      <alignment vertical="top"/>
    </xf>
    <xf numFmtId="0" fontId="0" fillId="0" borderId="5" xfId="0" applyBorder="1" applyAlignment="1">
      <alignment horizontal="center" vertical="top"/>
    </xf>
    <xf numFmtId="0" fontId="2" fillId="7" borderId="18" xfId="0" applyFont="1" applyFill="1" applyBorder="1" applyAlignment="1">
      <alignment wrapText="1"/>
    </xf>
    <xf numFmtId="0" fontId="5" fillId="4" borderId="18" xfId="0" applyFont="1" applyFill="1" applyBorder="1"/>
    <xf numFmtId="0" fontId="5" fillId="4" borderId="5" xfId="0" applyFont="1" applyFill="1" applyBorder="1"/>
    <xf numFmtId="0" fontId="5" fillId="4" borderId="0" xfId="0" applyFont="1" applyFill="1"/>
    <xf numFmtId="0" fontId="5" fillId="4" borderId="6" xfId="0" applyFont="1" applyFill="1" applyBorder="1"/>
    <xf numFmtId="164" fontId="5" fillId="4" borderId="5" xfId="1" applyFont="1" applyFill="1" applyBorder="1"/>
    <xf numFmtId="166" fontId="5" fillId="4" borderId="6" xfId="1" applyNumberFormat="1" applyFont="1" applyFill="1" applyBorder="1"/>
    <xf numFmtId="164" fontId="5" fillId="4" borderId="18" xfId="1" applyFont="1" applyFill="1" applyBorder="1"/>
    <xf numFmtId="164" fontId="11" fillId="4" borderId="18" xfId="1" applyFont="1" applyFill="1" applyBorder="1"/>
    <xf numFmtId="0" fontId="2" fillId="0" borderId="18" xfId="0" applyFont="1" applyBorder="1" applyAlignment="1">
      <alignment wrapText="1"/>
    </xf>
    <xf numFmtId="0" fontId="15" fillId="0" borderId="18" xfId="0" applyFont="1" applyBorder="1" applyAlignment="1">
      <alignment wrapText="1"/>
    </xf>
    <xf numFmtId="0" fontId="20" fillId="0" borderId="18" xfId="0" applyFont="1" applyBorder="1" applyAlignment="1">
      <alignment wrapText="1"/>
    </xf>
    <xf numFmtId="0" fontId="9" fillId="0" borderId="18" xfId="0" applyFont="1" applyBorder="1" applyAlignment="1">
      <alignment wrapText="1"/>
    </xf>
    <xf numFmtId="0" fontId="18" fillId="0" borderId="18" xfId="0" applyFont="1" applyBorder="1" applyAlignment="1">
      <alignment wrapText="1"/>
    </xf>
    <xf numFmtId="0" fontId="18" fillId="0" borderId="18" xfId="0" applyFont="1" applyBorder="1" applyAlignment="1">
      <alignment vertical="center" wrapText="1"/>
    </xf>
    <xf numFmtId="0" fontId="0" fillId="0" borderId="19" xfId="0" applyBorder="1" applyAlignment="1">
      <alignment wrapText="1"/>
    </xf>
    <xf numFmtId="0" fontId="15" fillId="0" borderId="18" xfId="0" applyFont="1" applyBorder="1" applyAlignment="1">
      <alignment vertical="top" wrapText="1"/>
    </xf>
    <xf numFmtId="166" fontId="14" fillId="0" borderId="0" xfId="0" applyNumberFormat="1" applyFont="1" applyAlignment="1">
      <alignment horizontal="right" vertical="top"/>
    </xf>
    <xf numFmtId="164" fontId="7" fillId="6" borderId="23" xfId="1" applyFont="1" applyFill="1" applyBorder="1" applyAlignment="1">
      <alignment horizontal="center" vertical="top" wrapText="1"/>
    </xf>
    <xf numFmtId="0" fontId="2" fillId="0" borderId="0" xfId="0" applyFont="1" applyAlignment="1">
      <alignment horizontal="center" vertical="top"/>
    </xf>
    <xf numFmtId="164" fontId="7" fillId="6" borderId="19" xfId="1" applyFont="1" applyFill="1" applyBorder="1" applyAlignment="1">
      <alignment horizontal="center" vertical="top"/>
    </xf>
    <xf numFmtId="0" fontId="20" fillId="4" borderId="18" xfId="0" applyFont="1" applyFill="1" applyBorder="1" applyAlignment="1">
      <alignment wrapText="1"/>
    </xf>
    <xf numFmtId="0" fontId="2" fillId="4" borderId="18" xfId="0" applyFont="1" applyFill="1" applyBorder="1"/>
    <xf numFmtId="0" fontId="19" fillId="4" borderId="5" xfId="0" applyFont="1" applyFill="1" applyBorder="1"/>
    <xf numFmtId="0" fontId="2" fillId="4" borderId="6" xfId="0" applyFont="1" applyFill="1" applyBorder="1"/>
    <xf numFmtId="0" fontId="2" fillId="4" borderId="0" xfId="0" applyFont="1" applyFill="1"/>
    <xf numFmtId="164" fontId="2" fillId="4" borderId="5" xfId="1" applyFont="1" applyFill="1" applyBorder="1"/>
    <xf numFmtId="166" fontId="2" fillId="4" borderId="6" xfId="1" applyNumberFormat="1" applyFont="1" applyFill="1" applyBorder="1"/>
    <xf numFmtId="164" fontId="2" fillId="4" borderId="18" xfId="1" applyFont="1" applyFill="1" applyBorder="1"/>
    <xf numFmtId="43" fontId="0" fillId="0" borderId="0" xfId="0" applyNumberFormat="1"/>
    <xf numFmtId="0" fontId="0" fillId="0" borderId="29" xfId="0" applyBorder="1" applyAlignment="1">
      <alignment horizontal="center" vertical="top"/>
    </xf>
    <xf numFmtId="164" fontId="0" fillId="0" borderId="0" xfId="0" applyNumberFormat="1"/>
    <xf numFmtId="0" fontId="0" fillId="9" borderId="0" xfId="0" applyFill="1"/>
    <xf numFmtId="165" fontId="0" fillId="9" borderId="0" xfId="0" applyNumberFormat="1" applyFill="1"/>
    <xf numFmtId="9" fontId="0" fillId="9" borderId="0" xfId="0" applyNumberFormat="1" applyFill="1"/>
    <xf numFmtId="165" fontId="0" fillId="9" borderId="0" xfId="0" applyNumberFormat="1" applyFill="1" applyAlignment="1">
      <alignment horizontal="right" vertical="center"/>
    </xf>
    <xf numFmtId="0" fontId="2" fillId="9" borderId="0" xfId="0" applyFont="1" applyFill="1"/>
    <xf numFmtId="0" fontId="0" fillId="9" borderId="0" xfId="0" applyFill="1" applyAlignment="1">
      <alignment vertical="center"/>
    </xf>
    <xf numFmtId="164" fontId="0" fillId="0" borderId="5" xfId="1" applyFont="1" applyFill="1" applyBorder="1"/>
    <xf numFmtId="166" fontId="0" fillId="0" borderId="6" xfId="1" applyNumberFormat="1" applyFont="1" applyFill="1" applyBorder="1"/>
    <xf numFmtId="164" fontId="0" fillId="0" borderId="18" xfId="1" applyFont="1" applyFill="1" applyBorder="1"/>
    <xf numFmtId="0" fontId="19" fillId="5" borderId="18" xfId="0" applyFont="1" applyFill="1" applyBorder="1" applyAlignment="1">
      <alignment vertical="center" wrapText="1"/>
    </xf>
    <xf numFmtId="164" fontId="0" fillId="0" borderId="0" xfId="1" applyFont="1" applyAlignment="1">
      <alignment vertical="top"/>
    </xf>
    <xf numFmtId="166" fontId="0" fillId="0" borderId="0" xfId="1" applyNumberFormat="1" applyFont="1" applyAlignment="1">
      <alignment vertical="top"/>
    </xf>
    <xf numFmtId="0" fontId="0" fillId="0" borderId="18" xfId="0" applyBorder="1" applyAlignment="1">
      <alignment horizontal="left" vertical="top" wrapText="1"/>
    </xf>
    <xf numFmtId="0" fontId="2" fillId="0" borderId="0" xfId="0" applyFont="1" applyAlignment="1">
      <alignment vertical="top"/>
    </xf>
    <xf numFmtId="164" fontId="2" fillId="0" borderId="18" xfId="1" applyFont="1" applyFill="1" applyBorder="1" applyAlignment="1">
      <alignment vertical="top"/>
    </xf>
    <xf numFmtId="164" fontId="0" fillId="0" borderId="18" xfId="0" applyNumberFormat="1" applyBorder="1" applyAlignment="1">
      <alignment vertical="top"/>
    </xf>
    <xf numFmtId="0" fontId="2" fillId="7" borderId="5" xfId="0" applyFont="1" applyFill="1" applyBorder="1" applyAlignment="1">
      <alignment horizontal="center" vertical="top"/>
    </xf>
    <xf numFmtId="0" fontId="2" fillId="7" borderId="18" xfId="0" applyFont="1" applyFill="1" applyBorder="1" applyAlignment="1">
      <alignment vertical="top" wrapText="1"/>
    </xf>
    <xf numFmtId="0" fontId="2" fillId="7" borderId="18" xfId="0" applyFont="1" applyFill="1" applyBorder="1" applyAlignment="1">
      <alignment vertical="top"/>
    </xf>
    <xf numFmtId="0" fontId="2" fillId="7" borderId="5" xfId="0" applyFont="1" applyFill="1" applyBorder="1" applyAlignment="1">
      <alignment vertical="top"/>
    </xf>
    <xf numFmtId="0" fontId="2" fillId="7" borderId="0" xfId="0" applyFont="1" applyFill="1" applyAlignment="1">
      <alignment vertical="top"/>
    </xf>
    <xf numFmtId="0" fontId="2" fillId="7" borderId="6" xfId="0" applyFont="1" applyFill="1" applyBorder="1" applyAlignment="1">
      <alignment vertical="top"/>
    </xf>
    <xf numFmtId="164" fontId="2" fillId="7" borderId="5" xfId="1" applyFont="1" applyFill="1" applyBorder="1" applyAlignment="1">
      <alignment vertical="top"/>
    </xf>
    <xf numFmtId="166" fontId="2" fillId="7" borderId="6" xfId="1" applyNumberFormat="1" applyFont="1" applyFill="1" applyBorder="1" applyAlignment="1">
      <alignment vertical="top"/>
    </xf>
    <xf numFmtId="164" fontId="2" fillId="7" borderId="18" xfId="1" applyFont="1" applyFill="1" applyBorder="1" applyAlignment="1">
      <alignment vertical="top"/>
    </xf>
    <xf numFmtId="0" fontId="0" fillId="7" borderId="18" xfId="0" applyFill="1" applyBorder="1" applyAlignment="1">
      <alignment vertical="top"/>
    </xf>
    <xf numFmtId="0" fontId="5" fillId="4" borderId="18" xfId="0" applyFont="1" applyFill="1" applyBorder="1" applyAlignment="1">
      <alignment wrapText="1"/>
    </xf>
    <xf numFmtId="0" fontId="20" fillId="4" borderId="18" xfId="0" applyFont="1" applyFill="1" applyBorder="1" applyAlignment="1">
      <alignment vertical="top" wrapText="1"/>
    </xf>
    <xf numFmtId="0" fontId="22" fillId="7" borderId="18" xfId="0" applyFont="1" applyFill="1" applyBorder="1" applyAlignment="1">
      <alignment vertical="top" wrapText="1"/>
    </xf>
    <xf numFmtId="0" fontId="0" fillId="7" borderId="18" xfId="0" applyFill="1" applyBorder="1" applyAlignment="1">
      <alignment vertical="top" wrapText="1"/>
    </xf>
    <xf numFmtId="166" fontId="0" fillId="0" borderId="0" xfId="1" applyNumberFormat="1" applyFont="1" applyBorder="1" applyAlignment="1">
      <alignment vertical="top"/>
    </xf>
    <xf numFmtId="167" fontId="0" fillId="0" borderId="0" xfId="1" applyNumberFormat="1" applyFont="1" applyBorder="1" applyAlignment="1">
      <alignment vertical="top"/>
    </xf>
    <xf numFmtId="0" fontId="5" fillId="0" borderId="0" xfId="0" applyFont="1" applyAlignment="1">
      <alignment vertical="top"/>
    </xf>
    <xf numFmtId="0" fontId="23" fillId="7" borderId="18" xfId="0" applyFont="1" applyFill="1" applyBorder="1" applyAlignment="1">
      <alignment vertical="top" wrapText="1"/>
    </xf>
    <xf numFmtId="167" fontId="19" fillId="5" borderId="18" xfId="1" applyNumberFormat="1" applyFont="1" applyFill="1" applyBorder="1"/>
    <xf numFmtId="167" fontId="2" fillId="7" borderId="18" xfId="1" applyNumberFormat="1" applyFont="1" applyFill="1" applyBorder="1" applyAlignment="1">
      <alignment vertical="top"/>
    </xf>
    <xf numFmtId="167" fontId="2" fillId="7" borderId="18" xfId="1" applyNumberFormat="1" applyFont="1" applyFill="1" applyBorder="1"/>
    <xf numFmtId="167" fontId="7" fillId="6" borderId="0" xfId="0" applyNumberFormat="1" applyFont="1" applyFill="1" applyAlignment="1">
      <alignment vertical="top"/>
    </xf>
    <xf numFmtId="0" fontId="7" fillId="6" borderId="16" xfId="0" applyFont="1" applyFill="1" applyBorder="1" applyAlignment="1">
      <alignment horizontal="center" vertical="top"/>
    </xf>
    <xf numFmtId="0" fontId="7" fillId="6" borderId="17" xfId="0" applyFont="1" applyFill="1" applyBorder="1" applyAlignment="1">
      <alignment horizontal="center" vertical="top"/>
    </xf>
    <xf numFmtId="0" fontId="7" fillId="6" borderId="3" xfId="0" applyFont="1" applyFill="1" applyBorder="1" applyAlignment="1">
      <alignment horizontal="center" vertical="top"/>
    </xf>
    <xf numFmtId="0" fontId="7" fillId="6" borderId="7" xfId="0" applyFont="1" applyFill="1" applyBorder="1" applyAlignment="1">
      <alignment horizontal="center" vertical="top"/>
    </xf>
    <xf numFmtId="0" fontId="7" fillId="6" borderId="16" xfId="0" applyFont="1" applyFill="1" applyBorder="1" applyAlignment="1">
      <alignment horizontal="center" vertical="top" wrapText="1"/>
    </xf>
    <xf numFmtId="0" fontId="7" fillId="6" borderId="17" xfId="0" applyFont="1" applyFill="1" applyBorder="1" applyAlignment="1">
      <alignment horizontal="center" vertical="top" wrapText="1"/>
    </xf>
    <xf numFmtId="0" fontId="7" fillId="6" borderId="9" xfId="0" applyFont="1" applyFill="1" applyBorder="1" applyAlignment="1">
      <alignment horizontal="center" vertical="top"/>
    </xf>
    <xf numFmtId="0" fontId="7" fillId="6" borderId="11" xfId="0" applyFont="1" applyFill="1" applyBorder="1" applyAlignment="1">
      <alignment horizontal="center" vertical="top"/>
    </xf>
    <xf numFmtId="0" fontId="7" fillId="6" borderId="13" xfId="0" applyFont="1" applyFill="1" applyBorder="1" applyAlignment="1">
      <alignment horizontal="center" vertical="top"/>
    </xf>
    <xf numFmtId="0" fontId="7" fillId="6" borderId="14" xfId="0" applyFont="1" applyFill="1" applyBorder="1" applyAlignment="1">
      <alignment horizontal="center" vertical="top"/>
    </xf>
    <xf numFmtId="0" fontId="7" fillId="6" borderId="10" xfId="0" applyFont="1" applyFill="1" applyBorder="1" applyAlignment="1">
      <alignment horizontal="center" vertical="top"/>
    </xf>
    <xf numFmtId="0" fontId="7" fillId="6" borderId="12" xfId="0" applyFont="1" applyFill="1" applyBorder="1" applyAlignment="1">
      <alignment horizontal="center" vertical="top"/>
    </xf>
    <xf numFmtId="164" fontId="7" fillId="6" borderId="21" xfId="1" applyFont="1" applyFill="1" applyBorder="1" applyAlignment="1">
      <alignment horizontal="center" vertical="top" wrapText="1"/>
    </xf>
    <xf numFmtId="164" fontId="7" fillId="6" borderId="24" xfId="1" applyFont="1" applyFill="1" applyBorder="1" applyAlignment="1">
      <alignment horizontal="center" vertical="top" wrapText="1"/>
    </xf>
    <xf numFmtId="166" fontId="7" fillId="6" borderId="22" xfId="1" applyNumberFormat="1" applyFont="1" applyFill="1" applyBorder="1" applyAlignment="1">
      <alignment horizontal="center" vertical="top" wrapText="1"/>
    </xf>
    <xf numFmtId="166" fontId="7" fillId="6" borderId="25" xfId="1" applyNumberFormat="1" applyFont="1" applyFill="1" applyBorder="1" applyAlignment="1">
      <alignment horizontal="center" vertical="top" wrapText="1"/>
    </xf>
    <xf numFmtId="0" fontId="0" fillId="0" borderId="0" xfId="0" applyAlignment="1">
      <alignment horizontal="left" vertical="center"/>
    </xf>
    <xf numFmtId="0" fontId="7" fillId="6" borderId="28" xfId="0" applyFont="1" applyFill="1" applyBorder="1" applyAlignment="1">
      <alignment vertical="top" wrapText="1"/>
    </xf>
    <xf numFmtId="0" fontId="7" fillId="6" borderId="30" xfId="0" applyFont="1" applyFill="1" applyBorder="1" applyAlignment="1">
      <alignment vertical="top" wrapText="1"/>
    </xf>
    <xf numFmtId="0" fontId="7" fillId="6" borderId="29" xfId="0" applyFont="1" applyFill="1" applyBorder="1" applyAlignment="1">
      <alignment horizontal="right" vertical="top"/>
    </xf>
    <xf numFmtId="0" fontId="7" fillId="6" borderId="0" xfId="0" applyFont="1" applyFill="1" applyAlignment="1">
      <alignment horizontal="right" vertical="top"/>
    </xf>
    <xf numFmtId="0" fontId="7" fillId="6" borderId="26" xfId="0" applyFont="1" applyFill="1" applyBorder="1" applyAlignment="1">
      <alignment horizontal="center" vertical="center"/>
    </xf>
    <xf numFmtId="0" fontId="7" fillId="6" borderId="29" xfId="0" applyFont="1" applyFill="1" applyBorder="1" applyAlignment="1">
      <alignment horizontal="center" vertical="center"/>
    </xf>
    <xf numFmtId="0" fontId="7" fillId="6" borderId="27" xfId="0" applyFont="1" applyFill="1" applyBorder="1" applyAlignment="1">
      <alignment horizontal="center" vertical="center"/>
    </xf>
    <xf numFmtId="0" fontId="7" fillId="6" borderId="0" xfId="0" applyFont="1" applyFill="1" applyAlignment="1">
      <alignment horizontal="center" vertical="center"/>
    </xf>
    <xf numFmtId="164" fontId="7" fillId="6" borderId="21" xfId="1" applyFont="1" applyFill="1" applyBorder="1" applyAlignment="1">
      <alignment horizontal="center" vertical="center" wrapText="1"/>
    </xf>
    <xf numFmtId="164" fontId="7" fillId="6" borderId="24" xfId="1" applyFont="1" applyFill="1" applyBorder="1" applyAlignment="1">
      <alignment horizontal="center" vertical="center" wrapText="1"/>
    </xf>
    <xf numFmtId="0" fontId="7" fillId="6" borderId="23" xfId="0" applyFont="1" applyFill="1" applyBorder="1" applyAlignment="1">
      <alignment horizontal="center" vertical="center"/>
    </xf>
    <xf numFmtId="0" fontId="7" fillId="6" borderId="19" xfId="0" applyFont="1" applyFill="1" applyBorder="1" applyAlignment="1">
      <alignment horizontal="center" vertical="center"/>
    </xf>
    <xf numFmtId="0" fontId="7" fillId="6" borderId="20" xfId="0" applyFont="1" applyFill="1" applyBorder="1" applyAlignment="1">
      <alignment horizontal="center" vertical="center"/>
    </xf>
    <xf numFmtId="0" fontId="7" fillId="6" borderId="15" xfId="0" applyFont="1" applyFill="1" applyBorder="1" applyAlignment="1">
      <alignment horizontal="center" vertical="center"/>
    </xf>
    <xf numFmtId="0" fontId="7" fillId="6" borderId="16" xfId="0" applyFont="1" applyFill="1" applyBorder="1" applyAlignment="1">
      <alignment horizontal="center" vertical="center"/>
    </xf>
    <xf numFmtId="0" fontId="7" fillId="6" borderId="17" xfId="0" applyFont="1" applyFill="1" applyBorder="1" applyAlignment="1">
      <alignment horizontal="center" vertical="center"/>
    </xf>
    <xf numFmtId="0" fontId="7" fillId="6" borderId="9" xfId="0" applyFont="1" applyFill="1" applyBorder="1" applyAlignment="1">
      <alignment horizontal="center" vertical="center"/>
    </xf>
    <xf numFmtId="0" fontId="7" fillId="6" borderId="11" xfId="0" applyFont="1" applyFill="1" applyBorder="1" applyAlignment="1">
      <alignment horizontal="center" vertical="center"/>
    </xf>
    <xf numFmtId="0" fontId="7" fillId="6" borderId="13" xfId="0" applyFont="1" applyFill="1" applyBorder="1" applyAlignment="1">
      <alignment horizontal="center" vertical="center"/>
    </xf>
    <xf numFmtId="0" fontId="7" fillId="6" borderId="14" xfId="0" applyFont="1" applyFill="1" applyBorder="1" applyAlignment="1">
      <alignment horizontal="center" vertical="center"/>
    </xf>
    <xf numFmtId="0" fontId="7" fillId="6" borderId="10" xfId="0" applyFont="1" applyFill="1" applyBorder="1" applyAlignment="1">
      <alignment horizontal="center" vertical="center"/>
    </xf>
    <xf numFmtId="0" fontId="7" fillId="6" borderId="12" xfId="0" applyFont="1" applyFill="1" applyBorder="1" applyAlignment="1">
      <alignment horizontal="center" vertical="center"/>
    </xf>
    <xf numFmtId="164" fontId="7" fillId="6" borderId="22" xfId="1" applyFont="1" applyFill="1" applyBorder="1" applyAlignment="1">
      <alignment horizontal="center" vertical="center" wrapText="1"/>
    </xf>
    <xf numFmtId="164" fontId="7" fillId="6" borderId="25" xfId="1" applyFont="1" applyFill="1" applyBorder="1" applyAlignment="1">
      <alignment horizontal="center" vertical="center" wrapText="1"/>
    </xf>
    <xf numFmtId="0" fontId="5" fillId="0" borderId="18" xfId="0" applyFont="1" applyBorder="1" applyAlignment="1">
      <alignment wrapText="1"/>
    </xf>
    <xf numFmtId="0" fontId="5" fillId="0" borderId="18" xfId="0" applyFont="1" applyBorder="1" applyAlignment="1">
      <alignment horizontal="left" vertical="top" wrapText="1"/>
    </xf>
    <xf numFmtId="0" fontId="5" fillId="0" borderId="18" xfId="0" applyFont="1" applyBorder="1" applyAlignment="1">
      <alignment horizontal="left" vertical="top"/>
    </xf>
    <xf numFmtId="0" fontId="5" fillId="0" borderId="5" xfId="0" applyFont="1" applyBorder="1" applyAlignment="1">
      <alignment horizontal="left" vertical="top"/>
    </xf>
    <xf numFmtId="0" fontId="5" fillId="0" borderId="0" xfId="0" applyFont="1" applyAlignment="1">
      <alignment horizontal="left" vertical="top"/>
    </xf>
    <xf numFmtId="0" fontId="5" fillId="0" borderId="6" xfId="0" applyFont="1" applyBorder="1" applyAlignment="1">
      <alignment horizontal="left" vertical="top"/>
    </xf>
    <xf numFmtId="164" fontId="5" fillId="0" borderId="5" xfId="1" applyFont="1" applyBorder="1" applyAlignment="1">
      <alignment horizontal="left" vertical="top"/>
    </xf>
    <xf numFmtId="166" fontId="5" fillId="0" borderId="6" xfId="1" applyNumberFormat="1" applyFont="1" applyBorder="1" applyAlignment="1">
      <alignment horizontal="left" vertical="top"/>
    </xf>
    <xf numFmtId="164" fontId="5" fillId="0" borderId="18" xfId="1" applyFont="1" applyBorder="1" applyAlignment="1">
      <alignment horizontal="left" vertical="top"/>
    </xf>
    <xf numFmtId="164" fontId="11" fillId="0" borderId="18" xfId="1" applyFont="1" applyBorder="1" applyAlignment="1">
      <alignment horizontal="left" vertical="top"/>
    </xf>
    <xf numFmtId="0" fontId="11" fillId="0" borderId="18" xfId="0" applyFont="1" applyBorder="1" applyAlignment="1">
      <alignment horizontal="left" vertical="top"/>
    </xf>
    <xf numFmtId="0" fontId="11" fillId="0" borderId="0" xfId="0" applyFont="1" applyAlignment="1">
      <alignment horizontal="left" vertical="top"/>
    </xf>
  </cellXfs>
  <cellStyles count="7">
    <cellStyle name="Comma" xfId="1" builtinId="3"/>
    <cellStyle name="Comma 2" xfId="5" xr:uid="{FD28FB9E-066A-452F-AA4E-6983D63E1C6F}"/>
    <cellStyle name="Comma 3" xfId="6" xr:uid="{3DD4EF04-3368-4806-8DEB-E76AD70D9CE1}"/>
    <cellStyle name="Hyperlink" xfId="3" builtinId="8"/>
    <cellStyle name="Normal" xfId="0" builtinId="0"/>
    <cellStyle name="Normal 2" xfId="2" xr:uid="{8C208B07-02E6-4B26-BA5F-58E1B717B24D}"/>
    <cellStyle name="Normal 3" xfId="4" xr:uid="{F34CB48E-D483-4FF8-9A2D-A261AE4A23A0}"/>
  </cellStyles>
  <dxfs count="0"/>
  <tableStyles count="0" defaultTableStyle="TableStyleMedium2" defaultPivotStyle="PivotStyleLight16"/>
  <colors>
    <mruColors>
      <color rgb="FFE08CD8"/>
      <color rgb="FFD86D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Christiena Dewikumara" id="{BCF04D28-1F27-4E53-9190-07B2DF6405FD}" userId="" providerId=""/>
  <person displayName="Mai Nguyen" id="{98512D01-91DE-4763-BD2C-FB8297EF3BFE}" userId="Mai Nguyen" providerId="None"/>
  <person displayName="MOLYANETH HENG" id="{EEB9D0D8-A4ED-4165-8F81-8CFBD8099F4D}" userId="MOLYANETH HENG" providerId="None"/>
  <person displayName="Dewikumara, Christiena" id="{FBCE9357-B861-4A91-AF68-9B8681D530E0}" userId="S::C.DEWIKUMARA@tetratech.com::405cbbd3-df22-47fa-acd5-972b3f3c2458"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N10" dT="2025-07-15T08:28:04.94" personId="{FBCE9357-B861-4A91-AF68-9B8681D530E0}" id="{CACF3EF7-7D86-42E7-8CC2-11CC7E8278E6}">
    <text>This is total sub amount of 4.2.1.x</text>
  </threadedComment>
  <threadedComment ref="N13" dT="2025-07-15T08:27:14.67" personId="{FBCE9357-B861-4A91-AF68-9B8681D530E0}" id="{CB4A28AD-B6FE-44B2-BF9F-C5181403987B}">
    <text>This is total amount of 4.2.2.x</text>
  </threadedComment>
  <threadedComment ref="C17" dT="2025-07-17T07:55:14.53" personId="{EEB9D0D8-A4ED-4165-8F81-8CFBD8099F4D}" id="{8615171A-8006-436B-A5A8-B8D67B959AD1}">
    <text xml:space="preserve">Can we split this cost item into two? Usually, we have local transportation allowances for provincial travel. Then, we need to have another local transportation allowance from their hotel to the venue. </text>
  </threadedComment>
  <threadedComment ref="C17" dT="2025-07-17T08:19:43.39" personId="{BCF04D28-1F27-4E53-9190-07B2DF6405FD}" id="{22F18D76-CBBF-4461-B29F-65DDC465BBCE}" parentId="{8615171A-8006-436B-A5A8-B8D67B959AD1}">
    <text>Yes, just copy the row</text>
  </threadedComment>
  <threadedComment ref="C18" dT="2025-07-17T09:19:35.02" personId="{98512D01-91DE-4763-BD2C-FB8297EF3BFE}" id="{E05C8CB8-9C17-437C-AB60-5E20C96BE96D}">
    <text>This repeats line 12</text>
  </threadedComment>
  <threadedComment ref="N21" dT="2025-07-15T08:27:14.67" personId="{FBCE9357-B861-4A91-AF68-9B8681D530E0}" id="{C865E68B-325B-4C80-A324-981CC0E94550}">
    <text>This is total amount of 4.2.2.x</text>
  </threadedComment>
  <threadedComment ref="N24" dT="2025-07-15T08:27:14.67" personId="{FBCE9357-B861-4A91-AF68-9B8681D530E0}" id="{E2F41C98-EA19-4907-8388-106F558AA1E5}">
    <text>This is total amount of 4.2.2.x</text>
  </threadedComment>
  <threadedComment ref="C27" dT="2025-07-17T07:48:37.67" personId="{EEB9D0D8-A4ED-4165-8F81-8CFBD8099F4D}" id="{AF82343A-03B2-4FF8-8F00-BC012B726C2D}">
    <text>I would like to add this one more cost item. The cost could be varied whether you do the video recording or not, so you can split into two lines too in case some events do not do the video.</text>
  </threadedComment>
  <threadedComment ref="C27" dT="2025-07-17T08:20:25.45" personId="{BCF04D28-1F27-4E53-9190-07B2DF6405FD}" id="{ACACE240-16DE-45B9-A78D-FC36BD436198}" parentId="{AF82343A-03B2-4FF8-8F00-BC012B726C2D}">
    <text>thank you</text>
  </threadedComment>
  <threadedComment ref="C33" dT="2025-07-17T07:47:22.23" personId="{EEB9D0D8-A4ED-4165-8F81-8CFBD8099F4D}" id="{CCE359D5-06FC-4F11-935D-92100511447F}">
    <text xml:space="preserve">Like Iko’s comment on the summary sheet, I prefer to contingency for the whole project, rather than activity-specific. </text>
  </threadedComment>
  <threadedComment ref="C33" dT="2025-07-17T08:20:39.83" personId="{BCF04D28-1F27-4E53-9190-07B2DF6405FD}" id="{6884FA8C-422B-4CDF-9D38-94E0762E3B9E}" parentId="{CCE359D5-06FC-4F11-935D-92100511447F}">
    <text>noted</text>
  </threadedComment>
  <threadedComment ref="B35" dT="2025-07-17T07:56:53.05" personId="{EEB9D0D8-A4ED-4165-8F81-8CFBD8099F4D}" id="{15585B85-24A7-48DA-A03A-ACA056AEFBE5}">
    <text xml:space="preserve">The list is quite comprehensive, but do we still have freedom to add any unforseen cost items after this one? </text>
  </threadedComment>
  <threadedComment ref="B35" dT="2025-07-17T08:21:03.49" personId="{BCF04D28-1F27-4E53-9190-07B2DF6405FD}" id="{F26D1CF3-9D39-4A34-B96F-A80D1300BD95}" parentId="{15585B85-24A7-48DA-A03A-ACA056AEFBE5}">
    <text>yes, you can add as many rows as needed</text>
  </threadedComment>
</ThreadedComments>
</file>

<file path=xl/threadedComments/threadedComment2.xml><?xml version="1.0" encoding="utf-8"?>
<ThreadedComments xmlns="http://schemas.microsoft.com/office/spreadsheetml/2018/threadedcomments" xmlns:x="http://schemas.openxmlformats.org/spreadsheetml/2006/main">
  <threadedComment ref="G4" dT="2025-07-17T08:05:26.73" personId="{EEB9D0D8-A4ED-4165-8F81-8CFBD8099F4D}" id="{24159CD8-B728-4BFC-9223-2114EE1FF617}">
    <text xml:space="preserve">Is this per diem to give when having international travel? Not clear to me. </text>
  </threadedComment>
  <threadedComment ref="G4" dT="2025-07-17T08:48:49.55" personId="{BCF04D28-1F27-4E53-9190-07B2DF6405FD}" id="{26F3C656-C3A3-4F49-8A8F-08824C75BA2E}" parentId="{24159CD8-B728-4BFC-9223-2114EE1FF617}">
    <text>this is estimate for local participants. I need to discuss with Adi as he presented the list to Serene during the last workshop in Jakarta</text>
  </threadedComment>
  <threadedComment ref="G4" dT="2025-07-17T08:50:04.25" personId="{BCF04D28-1F27-4E53-9190-07B2DF6405FD}" id="{5E89D980-A0A4-46C6-A402-5265878E3A0F}" parentId="{24159CD8-B728-4BFC-9223-2114EE1FF617}">
    <text xml:space="preserve">You can refer the international Per Diem using calculation in UNDSA and the per diem calculator sheet included in Single destination tab and multiple destination tab
 </text>
  </threadedComment>
</ThreadedComment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hyperlink" Target="https://icsc.un.org/Home/DailySubsistence" TargetMode="External"/><Relationship Id="rId4" Type="http://schemas.microsoft.com/office/2017/10/relationships/threadedComment" Target="../threadedComments/threadedComment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8FF32-8D23-41CD-8E66-148A84048439}">
  <dimension ref="B2:F15"/>
  <sheetViews>
    <sheetView tabSelected="1" zoomScale="115" zoomScaleNormal="115" workbookViewId="0">
      <selection activeCell="C18" sqref="C18"/>
    </sheetView>
  </sheetViews>
  <sheetFormatPr defaultRowHeight="14.5" x14ac:dyDescent="0.35"/>
  <cols>
    <col min="1" max="1" width="2.1796875" customWidth="1"/>
    <col min="2" max="2" width="12.90625" style="2" customWidth="1"/>
    <col min="3" max="3" width="26.54296875" customWidth="1"/>
    <col min="4" max="4" width="12.7265625" customWidth="1"/>
    <col min="5" max="5" width="40.90625" style="93" customWidth="1"/>
    <col min="6" max="6" width="11.1796875" bestFit="1" customWidth="1"/>
  </cols>
  <sheetData>
    <row r="2" spans="2:6" x14ac:dyDescent="0.35">
      <c r="B2" s="14" t="s">
        <v>210</v>
      </c>
      <c r="C2" s="14" t="s">
        <v>244</v>
      </c>
      <c r="D2" s="14"/>
    </row>
    <row r="3" spans="2:6" hidden="1" x14ac:dyDescent="0.35">
      <c r="B3" s="192" t="s">
        <v>0</v>
      </c>
      <c r="C3" s="192"/>
      <c r="D3" s="1"/>
    </row>
    <row r="4" spans="2:6" hidden="1" x14ac:dyDescent="0.35">
      <c r="B4" s="192" t="s">
        <v>1</v>
      </c>
      <c r="C4" s="192"/>
      <c r="D4" s="1"/>
    </row>
    <row r="5" spans="2:6" x14ac:dyDescent="0.35">
      <c r="B5" s="14" t="s">
        <v>238</v>
      </c>
      <c r="C5" s="14" t="s">
        <v>9</v>
      </c>
      <c r="D5" s="1"/>
    </row>
    <row r="7" spans="2:6" x14ac:dyDescent="0.35">
      <c r="B7" s="197" t="s">
        <v>4</v>
      </c>
      <c r="C7" s="199" t="s">
        <v>5</v>
      </c>
      <c r="D7" s="82" t="s">
        <v>6</v>
      </c>
      <c r="E7" s="193" t="s">
        <v>8</v>
      </c>
    </row>
    <row r="8" spans="2:6" x14ac:dyDescent="0.35">
      <c r="B8" s="198"/>
      <c r="C8" s="200"/>
      <c r="D8" s="81" t="s">
        <v>9</v>
      </c>
      <c r="E8" s="194"/>
    </row>
    <row r="9" spans="2:6" ht="41.5" customHeight="1" x14ac:dyDescent="0.35">
      <c r="B9" s="136">
        <v>1</v>
      </c>
      <c r="C9" s="93" t="s">
        <v>245</v>
      </c>
      <c r="D9" s="169">
        <f>Selangor!M8</f>
        <v>3722.7404801957482</v>
      </c>
      <c r="E9" s="94"/>
    </row>
    <row r="10" spans="2:6" ht="39.5" customHeight="1" x14ac:dyDescent="0.35">
      <c r="B10" s="136">
        <v>2</v>
      </c>
      <c r="C10" s="93" t="s">
        <v>246</v>
      </c>
      <c r="D10" s="169">
        <f>Jakarta!M8</f>
        <v>3284.1413060100931</v>
      </c>
      <c r="E10" s="94"/>
    </row>
    <row r="11" spans="2:6" ht="33" customHeight="1" x14ac:dyDescent="0.35">
      <c r="B11" s="136">
        <v>3</v>
      </c>
      <c r="C11" s="93" t="s">
        <v>247</v>
      </c>
      <c r="D11" s="169">
        <f>PhotoVideo!M8</f>
        <v>1000</v>
      </c>
      <c r="E11" s="94"/>
      <c r="F11" s="135"/>
    </row>
    <row r="12" spans="2:6" s="12" customFormat="1" x14ac:dyDescent="0.35">
      <c r="B12" s="195" t="s">
        <v>216</v>
      </c>
      <c r="C12" s="196"/>
      <c r="D12" s="175">
        <f>SUM(D9:D11)</f>
        <v>8006.8817862058413</v>
      </c>
      <c r="E12" s="95"/>
    </row>
    <row r="15" spans="2:6" x14ac:dyDescent="0.35">
      <c r="F15" s="137"/>
    </row>
  </sheetData>
  <mergeCells count="6">
    <mergeCell ref="B3:C3"/>
    <mergeCell ref="E7:E8"/>
    <mergeCell ref="B12:C12"/>
    <mergeCell ref="B7:B8"/>
    <mergeCell ref="C7:C8"/>
    <mergeCell ref="B4:C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C580D-2A54-4CD8-8B1D-46996DCE21C3}">
  <dimension ref="B1:Q36"/>
  <sheetViews>
    <sheetView zoomScale="90" zoomScaleNormal="90" workbookViewId="0">
      <pane xSplit="3" ySplit="8" topLeftCell="D9" activePane="bottomRight" state="frozen"/>
      <selection pane="topRight" activeCell="D1" sqref="D1"/>
      <selection pane="bottomLeft" activeCell="A9" sqref="A9"/>
      <selection pane="bottomRight" activeCell="C38" sqref="C38"/>
    </sheetView>
  </sheetViews>
  <sheetFormatPr defaultRowHeight="14.5" x14ac:dyDescent="0.35"/>
  <cols>
    <col min="1" max="1" width="1.1796875" customWidth="1"/>
    <col min="2" max="2" width="19.453125" style="1" customWidth="1"/>
    <col min="3" max="3" width="55.453125" customWidth="1"/>
    <col min="4" max="4" width="21.54296875" customWidth="1"/>
    <col min="5" max="5" width="7.26953125" customWidth="1"/>
    <col min="6" max="8" width="9.54296875" customWidth="1"/>
    <col min="9" max="9" width="5.1796875" style="8" customWidth="1"/>
    <col min="10" max="10" width="13.7265625" style="8" customWidth="1"/>
    <col min="11" max="11" width="9.453125" style="8" customWidth="1"/>
    <col min="12" max="14" width="16.26953125" style="8" customWidth="1"/>
    <col min="15" max="16" width="13.26953125" customWidth="1"/>
    <col min="17" max="17" width="50.453125" bestFit="1" customWidth="1"/>
  </cols>
  <sheetData>
    <row r="1" spans="2:17" x14ac:dyDescent="0.35">
      <c r="B1"/>
    </row>
    <row r="2" spans="2:17" x14ac:dyDescent="0.35">
      <c r="B2" t="s">
        <v>5</v>
      </c>
      <c r="C2" t="str">
        <f>Summary!C2</f>
        <v>Development of ASEAN Guidelines on AI-Generated and Digital Trademarks</v>
      </c>
    </row>
    <row r="3" spans="2:17" x14ac:dyDescent="0.35">
      <c r="B3" t="s">
        <v>0</v>
      </c>
    </row>
    <row r="4" spans="2:17" x14ac:dyDescent="0.35">
      <c r="B4" t="s">
        <v>1</v>
      </c>
    </row>
    <row r="5" spans="2:17" x14ac:dyDescent="0.35">
      <c r="B5" t="s">
        <v>2</v>
      </c>
      <c r="C5" t="s">
        <v>27</v>
      </c>
    </row>
    <row r="6" spans="2:17" x14ac:dyDescent="0.35">
      <c r="B6"/>
    </row>
    <row r="7" spans="2:17" s="3" customFormat="1" ht="14.5" customHeight="1" x14ac:dyDescent="0.35">
      <c r="B7" s="203" t="s">
        <v>28</v>
      </c>
      <c r="C7" s="205" t="s">
        <v>5</v>
      </c>
      <c r="D7" s="207" t="s">
        <v>12</v>
      </c>
      <c r="E7" s="209" t="s">
        <v>13</v>
      </c>
      <c r="F7" s="211" t="s">
        <v>14</v>
      </c>
      <c r="G7" s="213" t="s">
        <v>29</v>
      </c>
      <c r="H7" s="64"/>
      <c r="I7" s="201" t="s">
        <v>15</v>
      </c>
      <c r="J7" s="215" t="s">
        <v>16</v>
      </c>
      <c r="K7" s="201" t="s">
        <v>15</v>
      </c>
      <c r="L7" s="215" t="s">
        <v>6</v>
      </c>
      <c r="M7" s="40" t="s">
        <v>6</v>
      </c>
      <c r="N7" s="40" t="s">
        <v>17</v>
      </c>
      <c r="O7" s="209" t="s">
        <v>7</v>
      </c>
      <c r="P7" s="213"/>
      <c r="Q7" s="207" t="s">
        <v>8</v>
      </c>
    </row>
    <row r="8" spans="2:17" s="3" customFormat="1" x14ac:dyDescent="0.35">
      <c r="B8" s="204"/>
      <c r="C8" s="206"/>
      <c r="D8" s="208"/>
      <c r="E8" s="210"/>
      <c r="F8" s="212"/>
      <c r="G8" s="214"/>
      <c r="H8" s="65"/>
      <c r="I8" s="202"/>
      <c r="J8" s="216"/>
      <c r="K8" s="202"/>
      <c r="L8" s="216"/>
      <c r="M8" s="42" t="s">
        <v>9</v>
      </c>
      <c r="N8" s="42" t="s">
        <v>18</v>
      </c>
      <c r="O8" s="56" t="s">
        <v>10</v>
      </c>
      <c r="P8" s="57" t="s">
        <v>11</v>
      </c>
      <c r="Q8" s="208"/>
    </row>
    <row r="9" spans="2:17" x14ac:dyDescent="0.35">
      <c r="B9" s="51">
        <v>4.2</v>
      </c>
      <c r="C9" s="28" t="s">
        <v>30</v>
      </c>
      <c r="D9" s="23"/>
      <c r="E9" s="36"/>
      <c r="G9" s="28"/>
      <c r="I9" s="32"/>
      <c r="J9" s="18"/>
      <c r="K9" s="32"/>
      <c r="L9" s="18"/>
      <c r="M9" s="21"/>
      <c r="N9" s="21"/>
      <c r="O9" s="36"/>
      <c r="P9" s="28"/>
      <c r="Q9" s="23"/>
    </row>
    <row r="10" spans="2:17" x14ac:dyDescent="0.35">
      <c r="B10" s="52" t="s">
        <v>31</v>
      </c>
      <c r="C10" s="49" t="s">
        <v>22</v>
      </c>
      <c r="D10" s="23"/>
      <c r="E10" s="36"/>
      <c r="G10" s="28"/>
      <c r="I10" s="32"/>
      <c r="J10" s="18"/>
      <c r="K10" s="32"/>
      <c r="L10" s="18"/>
      <c r="M10" s="21"/>
      <c r="N10" s="35">
        <f>IFERROR(SUMIFS(M:M, B:B, B10 &amp; "*"), "")</f>
        <v>2752.7144823367485</v>
      </c>
      <c r="O10" s="36"/>
      <c r="P10" s="28"/>
      <c r="Q10" s="23"/>
    </row>
    <row r="11" spans="2:17" x14ac:dyDescent="0.35">
      <c r="B11" s="51" t="s">
        <v>32</v>
      </c>
      <c r="C11" s="28" t="s">
        <v>22</v>
      </c>
      <c r="D11" s="23" t="s">
        <v>19</v>
      </c>
      <c r="E11" s="36" t="s">
        <v>20</v>
      </c>
      <c r="F11">
        <v>2</v>
      </c>
      <c r="G11" s="28">
        <v>2</v>
      </c>
      <c r="I11" s="32" t="s">
        <v>21</v>
      </c>
      <c r="J11" s="18">
        <v>400</v>
      </c>
      <c r="K11" s="32" t="str">
        <f>I11</f>
        <v>USD</v>
      </c>
      <c r="L11" s="18">
        <f>F11*G11*J11</f>
        <v>1600</v>
      </c>
      <c r="M11" s="21">
        <f>L11/_xlfn.XLOOKUP(K11,Validation!$F$3:$F$12,Validation!$G$3:$G$12,0)</f>
        <v>2446.8573176326654</v>
      </c>
      <c r="N11" s="21"/>
      <c r="O11" s="36"/>
      <c r="P11" s="28"/>
      <c r="Q11" s="23"/>
    </row>
    <row r="12" spans="2:17" x14ac:dyDescent="0.35">
      <c r="B12" s="51" t="s">
        <v>33</v>
      </c>
      <c r="C12" s="28" t="s">
        <v>34</v>
      </c>
      <c r="D12" s="23" t="s">
        <v>35</v>
      </c>
      <c r="E12" s="36" t="s">
        <v>36</v>
      </c>
      <c r="F12">
        <v>2</v>
      </c>
      <c r="G12" s="28">
        <v>1</v>
      </c>
      <c r="I12" s="32" t="s">
        <v>21</v>
      </c>
      <c r="J12" s="18">
        <v>100</v>
      </c>
      <c r="K12" s="32" t="str">
        <f t="shared" ref="K12:K34" si="0">I12</f>
        <v>USD</v>
      </c>
      <c r="L12" s="18">
        <f>F12*G12*J12</f>
        <v>200</v>
      </c>
      <c r="M12" s="21">
        <f>L12/_xlfn.XLOOKUP(K12,Validation!$F$3:$F$12,Validation!$G$3:$G$12,0)</f>
        <v>305.85716470408317</v>
      </c>
      <c r="N12" s="21"/>
      <c r="O12" s="36"/>
      <c r="P12" s="28"/>
      <c r="Q12" s="23"/>
    </row>
    <row r="13" spans="2:17" x14ac:dyDescent="0.35">
      <c r="B13" s="52" t="s">
        <v>37</v>
      </c>
      <c r="C13" s="49" t="s">
        <v>38</v>
      </c>
      <c r="D13" s="23"/>
      <c r="E13" s="36"/>
      <c r="G13" s="28"/>
      <c r="I13" s="32"/>
      <c r="J13" s="18"/>
      <c r="K13" s="32">
        <f t="shared" si="0"/>
        <v>0</v>
      </c>
      <c r="L13" s="18"/>
      <c r="M13" s="21"/>
      <c r="N13" s="35">
        <f>IFERROR(SUMIFS(M:M, B:B, B13 &amp; "*"), "")</f>
        <v>5927.8012230482109</v>
      </c>
      <c r="O13" s="36"/>
      <c r="P13" s="28"/>
      <c r="Q13" s="47" t="s">
        <v>39</v>
      </c>
    </row>
    <row r="14" spans="2:17" x14ac:dyDescent="0.35">
      <c r="B14" s="51" t="s">
        <v>40</v>
      </c>
      <c r="C14" s="28" t="s">
        <v>41</v>
      </c>
      <c r="D14" s="23" t="s">
        <v>42</v>
      </c>
      <c r="E14" s="36" t="s">
        <v>43</v>
      </c>
      <c r="F14">
        <v>10</v>
      </c>
      <c r="G14" s="28">
        <v>2</v>
      </c>
      <c r="I14" s="32" t="s">
        <v>21</v>
      </c>
      <c r="J14" s="18">
        <v>10</v>
      </c>
      <c r="K14" s="32" t="str">
        <f t="shared" si="0"/>
        <v>USD</v>
      </c>
      <c r="L14" s="18">
        <f>F14*G14*J14</f>
        <v>200</v>
      </c>
      <c r="M14" s="21">
        <f>L14/_xlfn.XLOOKUP(K14,Validation!$F$3:$F$12,Validation!$G$3:$G$12,0)</f>
        <v>305.85716470408317</v>
      </c>
      <c r="N14" s="21"/>
      <c r="O14" s="36"/>
      <c r="P14" s="28"/>
      <c r="Q14" s="23"/>
    </row>
    <row r="15" spans="2:17" x14ac:dyDescent="0.35">
      <c r="B15" s="51" t="s">
        <v>44</v>
      </c>
      <c r="C15" s="28" t="s">
        <v>45</v>
      </c>
      <c r="D15" s="23" t="s">
        <v>46</v>
      </c>
      <c r="E15" s="36" t="s">
        <v>43</v>
      </c>
      <c r="F15">
        <v>2</v>
      </c>
      <c r="G15" s="28">
        <v>5</v>
      </c>
      <c r="I15" s="32" t="s">
        <v>21</v>
      </c>
      <c r="J15" s="18">
        <f>'Participants Cost'!F4</f>
        <v>170</v>
      </c>
      <c r="K15" s="32" t="str">
        <f t="shared" si="0"/>
        <v>USD</v>
      </c>
      <c r="L15" s="18">
        <f t="shared" ref="L15:L34" si="1">F15*G15*J15</f>
        <v>1700</v>
      </c>
      <c r="M15" s="21">
        <f>L15/_xlfn.XLOOKUP(K15,Validation!$F$3:$F$12,Validation!$G$3:$G$12,0)</f>
        <v>2599.7858999847072</v>
      </c>
      <c r="N15" s="21"/>
      <c r="O15" s="36"/>
      <c r="P15" s="28"/>
      <c r="Q15" s="23"/>
    </row>
    <row r="16" spans="2:17" x14ac:dyDescent="0.35">
      <c r="B16" s="51" t="s">
        <v>47</v>
      </c>
      <c r="C16" s="28" t="s">
        <v>48</v>
      </c>
      <c r="D16" s="23" t="s">
        <v>49</v>
      </c>
      <c r="E16" s="36" t="s">
        <v>43</v>
      </c>
      <c r="F16">
        <v>2</v>
      </c>
      <c r="G16" s="28">
        <v>4</v>
      </c>
      <c r="I16" s="32" t="s">
        <v>21</v>
      </c>
      <c r="J16" s="18">
        <f>'Participants Cost'!E4</f>
        <v>170</v>
      </c>
      <c r="K16" s="32" t="str">
        <f t="shared" si="0"/>
        <v>USD</v>
      </c>
      <c r="L16" s="18">
        <f t="shared" si="1"/>
        <v>1360</v>
      </c>
      <c r="M16" s="21">
        <f>L16/_xlfn.XLOOKUP(K16,Validation!$F$3:$F$12,Validation!$G$3:$G$12,0)</f>
        <v>2079.8287199877655</v>
      </c>
      <c r="N16" s="21"/>
      <c r="O16" s="36"/>
      <c r="P16" s="28"/>
      <c r="Q16" s="23"/>
    </row>
    <row r="17" spans="2:17" x14ac:dyDescent="0.35">
      <c r="B17" s="51" t="s">
        <v>50</v>
      </c>
      <c r="C17" s="50" t="s">
        <v>51</v>
      </c>
      <c r="D17" s="23" t="s">
        <v>52</v>
      </c>
      <c r="E17" s="36"/>
      <c r="G17" s="28"/>
      <c r="I17" s="32"/>
      <c r="J17" s="18"/>
      <c r="K17" s="32">
        <f t="shared" si="0"/>
        <v>0</v>
      </c>
      <c r="L17" s="18">
        <f t="shared" si="1"/>
        <v>0</v>
      </c>
      <c r="M17" s="21"/>
      <c r="N17" s="21"/>
      <c r="O17" s="36"/>
      <c r="P17" s="28"/>
      <c r="Q17" s="23"/>
    </row>
    <row r="18" spans="2:17" x14ac:dyDescent="0.35">
      <c r="B18" s="51" t="s">
        <v>53</v>
      </c>
      <c r="C18" s="28" t="s">
        <v>54</v>
      </c>
      <c r="D18" s="23" t="s">
        <v>35</v>
      </c>
      <c r="E18" s="36"/>
      <c r="G18" s="28"/>
      <c r="I18" s="32"/>
      <c r="J18" s="18"/>
      <c r="K18" s="32">
        <f t="shared" si="0"/>
        <v>0</v>
      </c>
      <c r="L18" s="18">
        <f t="shared" si="1"/>
        <v>0</v>
      </c>
      <c r="M18" s="21"/>
      <c r="N18" s="21"/>
      <c r="O18" s="36"/>
      <c r="P18" s="28"/>
      <c r="Q18" s="47" t="s">
        <v>55</v>
      </c>
    </row>
    <row r="19" spans="2:17" x14ac:dyDescent="0.35">
      <c r="B19" s="51" t="s">
        <v>56</v>
      </c>
      <c r="C19" s="28" t="s">
        <v>57</v>
      </c>
      <c r="D19" s="23" t="s">
        <v>35</v>
      </c>
      <c r="E19" s="36"/>
      <c r="G19" s="28"/>
      <c r="I19" s="32"/>
      <c r="J19" s="18"/>
      <c r="K19" s="32">
        <f t="shared" si="0"/>
        <v>0</v>
      </c>
      <c r="L19" s="18">
        <f t="shared" si="1"/>
        <v>0</v>
      </c>
      <c r="M19" s="21"/>
      <c r="N19" s="21"/>
      <c r="O19" s="36"/>
      <c r="P19" s="28"/>
      <c r="Q19" s="23"/>
    </row>
    <row r="20" spans="2:17" x14ac:dyDescent="0.35">
      <c r="B20" s="51" t="s">
        <v>58</v>
      </c>
      <c r="C20" s="28" t="s">
        <v>59</v>
      </c>
      <c r="D20" s="23" t="s">
        <v>35</v>
      </c>
      <c r="E20" s="36" t="s">
        <v>36</v>
      </c>
      <c r="F20">
        <v>2</v>
      </c>
      <c r="G20" s="28">
        <v>1</v>
      </c>
      <c r="I20" s="32" t="s">
        <v>60</v>
      </c>
      <c r="J20" s="18">
        <v>5000000</v>
      </c>
      <c r="K20" s="32" t="str">
        <f t="shared" si="0"/>
        <v>IDR</v>
      </c>
      <c r="L20" s="18">
        <f t="shared" si="1"/>
        <v>10000000</v>
      </c>
      <c r="M20" s="21">
        <f>L20/_xlfn.XLOOKUP(K20,Validation!$F$3:$F$12,Validation!$G$3:$G$12,0)</f>
        <v>942.32943837165476</v>
      </c>
      <c r="N20" s="21"/>
      <c r="O20" s="36"/>
      <c r="P20" s="28"/>
      <c r="Q20" s="23"/>
    </row>
    <row r="21" spans="2:17" x14ac:dyDescent="0.35">
      <c r="B21" s="52" t="s">
        <v>61</v>
      </c>
      <c r="C21" s="49" t="s">
        <v>62</v>
      </c>
      <c r="D21" s="23" t="s">
        <v>25</v>
      </c>
      <c r="E21" s="36" t="s">
        <v>26</v>
      </c>
      <c r="F21">
        <v>100</v>
      </c>
      <c r="G21" s="28">
        <v>2</v>
      </c>
      <c r="I21" s="32" t="s">
        <v>60</v>
      </c>
      <c r="J21" s="18">
        <v>750000</v>
      </c>
      <c r="K21" s="32" t="str">
        <f t="shared" si="0"/>
        <v>IDR</v>
      </c>
      <c r="L21" s="18">
        <f t="shared" si="1"/>
        <v>150000000</v>
      </c>
      <c r="M21" s="21">
        <f>L21/_xlfn.XLOOKUP(K21,Validation!$F$3:$F$12,Validation!$G$3:$G$12,0)</f>
        <v>14134.941575574821</v>
      </c>
      <c r="N21" s="35">
        <f>IFERROR(SUMIFS(M:M, B:B, B21 &amp; "*"), "")</f>
        <v>14134.941575574821</v>
      </c>
      <c r="O21" s="36"/>
      <c r="P21" s="28"/>
      <c r="Q21" s="23"/>
    </row>
    <row r="22" spans="2:17" x14ac:dyDescent="0.35">
      <c r="B22" s="53" t="s">
        <v>63</v>
      </c>
      <c r="C22" s="50" t="s">
        <v>64</v>
      </c>
      <c r="D22" s="23" t="s">
        <v>25</v>
      </c>
      <c r="E22" s="36"/>
      <c r="G22" s="28"/>
      <c r="I22" s="32"/>
      <c r="J22" s="18"/>
      <c r="K22" s="32"/>
      <c r="L22" s="18"/>
      <c r="M22" s="21"/>
      <c r="N22" s="21"/>
      <c r="O22" s="36"/>
      <c r="P22" s="28"/>
      <c r="Q22" s="23"/>
    </row>
    <row r="23" spans="2:17" x14ac:dyDescent="0.35">
      <c r="B23" s="53" t="s">
        <v>65</v>
      </c>
      <c r="C23" s="50" t="s">
        <v>66</v>
      </c>
      <c r="D23" s="23" t="s">
        <v>25</v>
      </c>
      <c r="E23" s="36"/>
      <c r="G23" s="28"/>
      <c r="I23" s="32"/>
      <c r="J23" s="18"/>
      <c r="K23" s="32"/>
      <c r="L23" s="18"/>
      <c r="M23" s="21"/>
      <c r="N23" s="21"/>
      <c r="O23" s="36"/>
      <c r="P23" s="28"/>
      <c r="Q23" s="23"/>
    </row>
    <row r="24" spans="2:17" x14ac:dyDescent="0.35">
      <c r="B24" s="52" t="s">
        <v>67</v>
      </c>
      <c r="C24" s="49" t="s">
        <v>68</v>
      </c>
      <c r="D24" s="23" t="s">
        <v>25</v>
      </c>
      <c r="E24" s="36"/>
      <c r="G24" s="28"/>
      <c r="I24" s="32"/>
      <c r="J24" s="18"/>
      <c r="K24" s="32">
        <f t="shared" si="0"/>
        <v>0</v>
      </c>
      <c r="L24" s="18">
        <f t="shared" si="1"/>
        <v>0</v>
      </c>
      <c r="M24" s="21"/>
      <c r="N24" s="35">
        <f>IFERROR(SUMIFS(M:M, B:B, B24 &amp; "*"), "")</f>
        <v>0</v>
      </c>
      <c r="O24" s="36"/>
      <c r="P24" s="28"/>
      <c r="Q24" s="23"/>
    </row>
    <row r="25" spans="2:17" x14ac:dyDescent="0.35">
      <c r="B25" s="51" t="s">
        <v>69</v>
      </c>
      <c r="C25" t="s">
        <v>70</v>
      </c>
      <c r="D25" s="23" t="s">
        <v>25</v>
      </c>
      <c r="E25" s="36"/>
      <c r="G25" s="28"/>
      <c r="I25" s="32"/>
      <c r="J25" s="18"/>
      <c r="K25" s="32"/>
      <c r="L25" s="18"/>
      <c r="M25" s="21"/>
      <c r="N25" s="21"/>
      <c r="O25" s="36"/>
      <c r="P25" s="28"/>
      <c r="Q25" s="23"/>
    </row>
    <row r="26" spans="2:17" x14ac:dyDescent="0.35">
      <c r="B26" s="51" t="s">
        <v>71</v>
      </c>
      <c r="C26" t="s">
        <v>72</v>
      </c>
      <c r="D26" s="23" t="s">
        <v>25</v>
      </c>
      <c r="E26" s="36"/>
      <c r="G26" s="28"/>
      <c r="I26" s="32"/>
      <c r="J26" s="18"/>
      <c r="K26" s="32"/>
      <c r="L26" s="18"/>
      <c r="M26" s="21"/>
      <c r="N26" s="21"/>
      <c r="O26" s="36"/>
      <c r="P26" s="28"/>
      <c r="Q26" s="23"/>
    </row>
    <row r="27" spans="2:17" x14ac:dyDescent="0.35">
      <c r="B27" s="51" t="s">
        <v>73</v>
      </c>
      <c r="C27" s="50" t="s">
        <v>74</v>
      </c>
      <c r="D27" s="23" t="s">
        <v>25</v>
      </c>
      <c r="E27" s="36"/>
      <c r="G27" s="28"/>
      <c r="I27" s="32"/>
      <c r="J27" s="18"/>
      <c r="K27" s="32"/>
      <c r="L27" s="18"/>
      <c r="M27" s="21"/>
      <c r="N27" s="21"/>
      <c r="O27" s="36"/>
      <c r="P27" s="28"/>
      <c r="Q27" s="23"/>
    </row>
    <row r="28" spans="2:17" x14ac:dyDescent="0.35">
      <c r="B28" s="51" t="s">
        <v>75</v>
      </c>
      <c r="C28" s="28" t="s">
        <v>76</v>
      </c>
      <c r="D28" s="23" t="s">
        <v>25</v>
      </c>
      <c r="E28" s="36"/>
      <c r="G28" s="28"/>
      <c r="I28" s="32"/>
      <c r="J28" s="18"/>
      <c r="K28" s="32">
        <f t="shared" si="0"/>
        <v>0</v>
      </c>
      <c r="L28" s="18">
        <f t="shared" si="1"/>
        <v>0</v>
      </c>
      <c r="M28" s="21"/>
      <c r="N28" s="21"/>
      <c r="O28" s="36"/>
      <c r="P28" s="28"/>
      <c r="Q28" s="23"/>
    </row>
    <row r="29" spans="2:17" x14ac:dyDescent="0.35">
      <c r="B29" s="52" t="s">
        <v>77</v>
      </c>
      <c r="C29" s="49" t="s">
        <v>78</v>
      </c>
      <c r="D29" s="23" t="s">
        <v>25</v>
      </c>
      <c r="E29" s="36"/>
      <c r="G29" s="28"/>
      <c r="I29" s="32"/>
      <c r="J29" s="18"/>
      <c r="K29" s="32">
        <f t="shared" si="0"/>
        <v>0</v>
      </c>
      <c r="L29" s="18">
        <f t="shared" si="1"/>
        <v>0</v>
      </c>
      <c r="M29" s="21"/>
      <c r="N29" s="21"/>
      <c r="O29" s="36"/>
      <c r="P29" s="28"/>
      <c r="Q29" s="23"/>
    </row>
    <row r="30" spans="2:17" x14ac:dyDescent="0.35">
      <c r="B30" s="51" t="s">
        <v>79</v>
      </c>
      <c r="C30" s="50" t="s">
        <v>80</v>
      </c>
      <c r="D30" s="23"/>
      <c r="E30" s="36"/>
      <c r="G30" s="28"/>
      <c r="I30" s="32"/>
      <c r="J30" s="18"/>
      <c r="K30" s="32"/>
      <c r="L30" s="18"/>
      <c r="M30" s="21"/>
      <c r="N30" s="21"/>
      <c r="O30" s="36"/>
      <c r="P30" s="28"/>
      <c r="Q30" s="23"/>
    </row>
    <row r="31" spans="2:17" x14ac:dyDescent="0.35">
      <c r="B31" s="51" t="s">
        <v>81</v>
      </c>
      <c r="C31" s="28" t="s">
        <v>82</v>
      </c>
      <c r="D31" s="23" t="s">
        <v>25</v>
      </c>
      <c r="E31" s="36"/>
      <c r="G31" s="28"/>
      <c r="I31" s="32"/>
      <c r="J31" s="18"/>
      <c r="K31" s="32">
        <f t="shared" si="0"/>
        <v>0</v>
      </c>
      <c r="L31" s="18">
        <f t="shared" si="1"/>
        <v>0</v>
      </c>
      <c r="M31" s="21"/>
      <c r="N31" s="21"/>
      <c r="O31" s="36"/>
      <c r="P31" s="28"/>
      <c r="Q31" s="23"/>
    </row>
    <row r="32" spans="2:17" x14ac:dyDescent="0.35">
      <c r="B32" s="51" t="s">
        <v>83</v>
      </c>
      <c r="C32" s="28" t="s">
        <v>84</v>
      </c>
      <c r="D32" s="23" t="s">
        <v>25</v>
      </c>
      <c r="E32" s="36"/>
      <c r="G32" s="28"/>
      <c r="I32" s="32"/>
      <c r="J32" s="18"/>
      <c r="K32" s="32">
        <f t="shared" si="0"/>
        <v>0</v>
      </c>
      <c r="L32" s="18">
        <f t="shared" si="1"/>
        <v>0</v>
      </c>
      <c r="M32" s="21"/>
      <c r="N32" s="21"/>
      <c r="O32" s="36"/>
      <c r="P32" s="28"/>
      <c r="Q32" s="23"/>
    </row>
    <row r="33" spans="2:17" x14ac:dyDescent="0.35">
      <c r="B33" s="52" t="s">
        <v>85</v>
      </c>
      <c r="C33" s="49" t="s">
        <v>86</v>
      </c>
      <c r="D33" s="23" t="s">
        <v>25</v>
      </c>
      <c r="E33" s="36"/>
      <c r="G33" s="28"/>
      <c r="I33" s="32"/>
      <c r="J33" s="18"/>
      <c r="K33" s="32">
        <f t="shared" si="0"/>
        <v>0</v>
      </c>
      <c r="L33" s="18">
        <f t="shared" si="1"/>
        <v>0</v>
      </c>
      <c r="M33" s="21"/>
      <c r="N33" s="21"/>
      <c r="O33" s="36"/>
      <c r="P33" s="28"/>
      <c r="Q33" s="23"/>
    </row>
    <row r="34" spans="2:17" x14ac:dyDescent="0.35">
      <c r="B34" s="52" t="s">
        <v>87</v>
      </c>
      <c r="C34" s="49" t="s">
        <v>88</v>
      </c>
      <c r="D34" s="23" t="s">
        <v>89</v>
      </c>
      <c r="E34" s="36"/>
      <c r="G34" s="28"/>
      <c r="I34" s="32"/>
      <c r="J34" s="18"/>
      <c r="K34" s="32">
        <f t="shared" si="0"/>
        <v>0</v>
      </c>
      <c r="L34" s="18">
        <f t="shared" si="1"/>
        <v>0</v>
      </c>
      <c r="M34" s="21"/>
      <c r="N34" s="21"/>
      <c r="O34" s="36"/>
      <c r="P34" s="28"/>
      <c r="Q34" s="23"/>
    </row>
    <row r="35" spans="2:17" x14ac:dyDescent="0.35">
      <c r="B35" s="54"/>
      <c r="C35" s="28"/>
      <c r="D35" s="23"/>
      <c r="E35" s="36"/>
      <c r="G35" s="28"/>
      <c r="I35" s="32"/>
      <c r="J35" s="18"/>
      <c r="K35" s="32"/>
      <c r="L35" s="18"/>
      <c r="M35" s="21"/>
      <c r="N35" s="21"/>
      <c r="O35" s="36"/>
      <c r="P35" s="28"/>
      <c r="Q35" s="23"/>
    </row>
    <row r="36" spans="2:17" x14ac:dyDescent="0.35">
      <c r="B36" s="55"/>
      <c r="C36" s="29"/>
      <c r="D36" s="24"/>
      <c r="E36" s="39"/>
      <c r="F36" s="19"/>
      <c r="G36" s="29"/>
      <c r="H36" s="19"/>
      <c r="I36" s="33"/>
      <c r="J36" s="20"/>
      <c r="K36" s="33"/>
      <c r="L36" s="20"/>
      <c r="M36" s="22"/>
      <c r="N36" s="22"/>
      <c r="O36" s="39"/>
      <c r="P36" s="29"/>
      <c r="Q36" s="24"/>
    </row>
  </sheetData>
  <mergeCells count="12">
    <mergeCell ref="J7:J8"/>
    <mergeCell ref="K7:K8"/>
    <mergeCell ref="L7:L8"/>
    <mergeCell ref="O7:P7"/>
    <mergeCell ref="Q7:Q8"/>
    <mergeCell ref="I7:I8"/>
    <mergeCell ref="B7:B8"/>
    <mergeCell ref="C7:C8"/>
    <mergeCell ref="D7:D8"/>
    <mergeCell ref="E7:E8"/>
    <mergeCell ref="F7:F8"/>
    <mergeCell ref="G7:G8"/>
  </mergeCells>
  <phoneticPr fontId="3" type="noConversion"/>
  <dataValidations count="2">
    <dataValidation type="whole" operator="greaterThan" allowBlank="1" showInputMessage="1" showErrorMessage="1" error="Input Number" sqref="F1:F1048576" xr:uid="{E5FF1B0A-BFD5-4E73-80E2-E61EBC0FA08C}">
      <formula1>0</formula1>
    </dataValidation>
    <dataValidation operator="greaterThan" allowBlank="1" showInputMessage="1" showErrorMessage="1" error="Input Number" sqref="G1:H1048576" xr:uid="{8AFC8C59-0250-41BD-9555-645AC3745B17}"/>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C3980F07-F4B2-4284-9D26-09F40FE270B9}">
          <x14:formula1>
            <xm:f>Validation!$B$3:$B$20</xm:f>
          </x14:formula1>
          <xm:sqref>D1:D1048576</xm:sqref>
        </x14:dataValidation>
        <x14:dataValidation type="list" allowBlank="1" showInputMessage="1" showErrorMessage="1" error="See Drop Down Menu" xr:uid="{5D15BE89-6CCA-4072-9B46-79BFB4817FA5}">
          <x14:formula1>
            <xm:f>Validation!$D$3:$D$17</xm:f>
          </x14:formula1>
          <xm:sqref>E1:E1048576</xm:sqref>
        </x14:dataValidation>
        <x14:dataValidation type="list" allowBlank="1" showInputMessage="1" showErrorMessage="1" xr:uid="{1C52ACB8-F225-442A-8494-9FC6D3711C86}">
          <x14:formula1>
            <xm:f>Validation!$F$3:$F$12</xm:f>
          </x14:formula1>
          <xm:sqref>I1:I1048576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40E88-E18A-4041-B23C-8EEB7B0AAA7A}">
  <dimension ref="B1:O56"/>
  <sheetViews>
    <sheetView zoomScaleNormal="100" workbookViewId="0">
      <pane xSplit="3" ySplit="7" topLeftCell="D22" activePane="bottomRight" state="frozen"/>
      <selection pane="topRight" activeCell="D1" sqref="D1"/>
      <selection pane="bottomLeft" activeCell="A9" sqref="A9"/>
      <selection pane="bottomRight" activeCell="C46" sqref="C46"/>
    </sheetView>
  </sheetViews>
  <sheetFormatPr defaultRowHeight="14.5" x14ac:dyDescent="0.35"/>
  <cols>
    <col min="1" max="1" width="1.1796875" customWidth="1"/>
    <col min="2" max="2" width="15.26953125" style="1" customWidth="1"/>
    <col min="3" max="3" width="46.7265625" style="66" customWidth="1"/>
    <col min="4" max="4" width="21.54296875" customWidth="1"/>
    <col min="5" max="5" width="9.36328125" customWidth="1"/>
    <col min="6" max="7" width="10.81640625" customWidth="1"/>
    <col min="8" max="8" width="5.1796875" style="8" customWidth="1"/>
    <col min="9" max="9" width="15.81640625" style="73" customWidth="1"/>
    <col min="10" max="10" width="6" style="8" customWidth="1"/>
    <col min="11" max="11" width="17.08984375" style="73" customWidth="1"/>
    <col min="12" max="12" width="16.26953125" style="8" customWidth="1"/>
    <col min="13" max="13" width="17.453125" style="8" customWidth="1"/>
    <col min="14" max="14" width="50.453125" bestFit="1" customWidth="1"/>
  </cols>
  <sheetData>
    <row r="1" spans="2:15" x14ac:dyDescent="0.35">
      <c r="B1"/>
    </row>
    <row r="2" spans="2:15" x14ac:dyDescent="0.35">
      <c r="B2" t="s">
        <v>236</v>
      </c>
      <c r="C2" s="61" t="s">
        <v>237</v>
      </c>
    </row>
    <row r="3" spans="2:15" s="102" customFormat="1" ht="29" x14ac:dyDescent="0.35">
      <c r="B3" s="102" t="s">
        <v>239</v>
      </c>
      <c r="C3" s="93" t="s">
        <v>244</v>
      </c>
      <c r="H3" s="148"/>
      <c r="I3" s="149"/>
      <c r="J3" s="148"/>
      <c r="K3" s="149"/>
      <c r="L3" s="148"/>
      <c r="M3" s="148"/>
    </row>
    <row r="4" spans="2:15" s="102" customFormat="1" x14ac:dyDescent="0.35">
      <c r="B4" s="102" t="s">
        <v>238</v>
      </c>
      <c r="C4" s="93" t="s">
        <v>240</v>
      </c>
      <c r="H4" s="148"/>
      <c r="I4" s="149"/>
      <c r="J4" s="148"/>
      <c r="K4" s="149"/>
      <c r="L4" s="148"/>
      <c r="M4" s="148"/>
    </row>
    <row r="5" spans="2:15" ht="15" thickBot="1" x14ac:dyDescent="0.4">
      <c r="B5"/>
    </row>
    <row r="6" spans="2:15" s="125" customFormat="1" ht="14.5" customHeight="1" x14ac:dyDescent="0.35">
      <c r="B6" s="178" t="s">
        <v>28</v>
      </c>
      <c r="C6" s="180" t="s">
        <v>5</v>
      </c>
      <c r="D6" s="176" t="s">
        <v>12</v>
      </c>
      <c r="E6" s="182" t="s">
        <v>13</v>
      </c>
      <c r="F6" s="184" t="s">
        <v>14</v>
      </c>
      <c r="G6" s="186" t="s">
        <v>90</v>
      </c>
      <c r="H6" s="188" t="s">
        <v>15</v>
      </c>
      <c r="I6" s="190" t="s">
        <v>16</v>
      </c>
      <c r="J6" s="188" t="s">
        <v>15</v>
      </c>
      <c r="K6" s="190" t="s">
        <v>6</v>
      </c>
      <c r="L6" s="124" t="s">
        <v>6</v>
      </c>
      <c r="M6" s="124" t="s">
        <v>17</v>
      </c>
      <c r="N6" s="176" t="s">
        <v>8</v>
      </c>
    </row>
    <row r="7" spans="2:15" s="125" customFormat="1" ht="36" customHeight="1" thickBot="1" x14ac:dyDescent="0.4">
      <c r="B7" s="179"/>
      <c r="C7" s="181"/>
      <c r="D7" s="177"/>
      <c r="E7" s="183"/>
      <c r="F7" s="185"/>
      <c r="G7" s="187"/>
      <c r="H7" s="189"/>
      <c r="I7" s="191"/>
      <c r="J7" s="189"/>
      <c r="K7" s="191"/>
      <c r="L7" s="126" t="s">
        <v>9</v>
      </c>
      <c r="M7" s="126" t="s">
        <v>241</v>
      </c>
      <c r="N7" s="177"/>
    </row>
    <row r="8" spans="2:15" s="12" customFormat="1" ht="31" customHeight="1" x14ac:dyDescent="0.35">
      <c r="B8" s="25">
        <v>4.2</v>
      </c>
      <c r="C8" s="147" t="s">
        <v>227</v>
      </c>
      <c r="D8" s="30"/>
      <c r="E8" s="37"/>
      <c r="F8" s="27"/>
      <c r="G8" s="38"/>
      <c r="H8" s="31"/>
      <c r="I8" s="74"/>
      <c r="J8" s="31"/>
      <c r="K8" s="74"/>
      <c r="L8" s="34"/>
      <c r="M8" s="172">
        <f>M15+M20+M27+M45+M48+M51+M53</f>
        <v>3722.7404801957482</v>
      </c>
      <c r="N8" s="30"/>
    </row>
    <row r="9" spans="2:15" x14ac:dyDescent="0.35">
      <c r="B9" s="17"/>
      <c r="C9" s="115" t="s">
        <v>209</v>
      </c>
      <c r="D9" s="23"/>
      <c r="E9" s="36"/>
      <c r="F9" s="12">
        <f>SUM(F10:F13)</f>
        <v>45</v>
      </c>
      <c r="G9" s="28"/>
      <c r="H9" s="32"/>
      <c r="I9" s="77"/>
      <c r="J9" s="32"/>
      <c r="K9" s="75"/>
      <c r="L9" s="21"/>
      <c r="M9" s="21"/>
      <c r="N9" s="23"/>
    </row>
    <row r="10" spans="2:15" x14ac:dyDescent="0.35">
      <c r="B10" s="17"/>
      <c r="C10" s="116" t="s">
        <v>218</v>
      </c>
      <c r="D10" s="23"/>
      <c r="E10" s="36" t="s">
        <v>43</v>
      </c>
      <c r="F10">
        <v>40</v>
      </c>
      <c r="G10" s="28"/>
      <c r="H10" s="32"/>
      <c r="I10" s="77"/>
      <c r="J10" s="32"/>
      <c r="K10" s="75"/>
      <c r="L10" s="21"/>
      <c r="M10" s="21"/>
      <c r="N10" s="23"/>
    </row>
    <row r="11" spans="2:15" x14ac:dyDescent="0.35">
      <c r="B11" s="17"/>
      <c r="C11" s="116" t="s">
        <v>220</v>
      </c>
      <c r="D11" s="23"/>
      <c r="E11" s="91" t="s">
        <v>43</v>
      </c>
      <c r="F11" s="102">
        <f>F16</f>
        <v>0</v>
      </c>
      <c r="G11" s="28"/>
      <c r="H11" s="32"/>
      <c r="I11" s="77"/>
      <c r="J11" s="32"/>
      <c r="K11" s="75"/>
      <c r="L11" s="21"/>
      <c r="M11" s="21"/>
      <c r="N11" s="23"/>
    </row>
    <row r="12" spans="2:15" x14ac:dyDescent="0.35">
      <c r="B12" s="17"/>
      <c r="C12" s="116" t="s">
        <v>219</v>
      </c>
      <c r="D12" s="23"/>
      <c r="E12" s="36" t="s">
        <v>43</v>
      </c>
      <c r="F12">
        <f>F27</f>
        <v>5</v>
      </c>
      <c r="G12" s="28"/>
      <c r="H12" s="32"/>
      <c r="I12" s="77"/>
      <c r="J12" s="32"/>
      <c r="K12" s="75"/>
      <c r="L12" s="21"/>
      <c r="M12" s="21"/>
      <c r="N12" s="23"/>
    </row>
    <row r="13" spans="2:15" s="102" customFormat="1" x14ac:dyDescent="0.35">
      <c r="B13" s="105"/>
      <c r="C13" s="122"/>
      <c r="D13" s="101"/>
      <c r="E13" s="91"/>
      <c r="G13" s="92"/>
      <c r="H13" s="90"/>
      <c r="I13" s="123"/>
      <c r="J13" s="90"/>
      <c r="K13" s="103"/>
      <c r="L13" s="104"/>
      <c r="M13" s="104"/>
      <c r="N13" s="101"/>
    </row>
    <row r="14" spans="2:15" ht="15.5" customHeight="1" x14ac:dyDescent="0.35">
      <c r="B14" s="17"/>
      <c r="C14" s="116"/>
      <c r="D14" s="23"/>
      <c r="E14" s="36"/>
      <c r="G14" s="28"/>
      <c r="H14" s="32"/>
      <c r="I14" s="77"/>
      <c r="J14" s="32"/>
      <c r="K14" s="75"/>
      <c r="L14" s="21"/>
      <c r="M14" s="21"/>
      <c r="N14" s="23"/>
    </row>
    <row r="15" spans="2:15" s="102" customFormat="1" ht="36" hidden="1" customHeight="1" x14ac:dyDescent="0.35">
      <c r="B15" s="154" t="s">
        <v>31</v>
      </c>
      <c r="C15" s="155" t="s">
        <v>221</v>
      </c>
      <c r="D15" s="156"/>
      <c r="E15" s="157"/>
      <c r="F15" s="158"/>
      <c r="G15" s="159"/>
      <c r="H15" s="160"/>
      <c r="I15" s="161"/>
      <c r="J15" s="160"/>
      <c r="K15" s="161"/>
      <c r="L15" s="162">
        <f>SUM(L16:L19)</f>
        <v>0</v>
      </c>
      <c r="M15" s="162">
        <f>L15</f>
        <v>0</v>
      </c>
      <c r="N15" s="167" t="s">
        <v>262</v>
      </c>
    </row>
    <row r="16" spans="2:15" s="102" customFormat="1" ht="17.5" hidden="1" customHeight="1" x14ac:dyDescent="0.35">
      <c r="B16" s="105" t="s">
        <v>32</v>
      </c>
      <c r="C16" s="150" t="s">
        <v>223</v>
      </c>
      <c r="D16" s="101" t="s">
        <v>42</v>
      </c>
      <c r="E16" s="91" t="s">
        <v>43</v>
      </c>
      <c r="G16" s="92"/>
      <c r="H16" s="90" t="s">
        <v>180</v>
      </c>
      <c r="I16" s="103"/>
      <c r="J16" s="90" t="str">
        <f t="shared" ref="J16" si="0">H16</f>
        <v>MYR</v>
      </c>
      <c r="K16" s="103">
        <v>0</v>
      </c>
      <c r="L16" s="104">
        <f>K16/_xlfn.XLOOKUP(J16,Validation!$F$3:$F$12,Validation!$G$3:$G$12,0)</f>
        <v>0</v>
      </c>
      <c r="M16" s="104"/>
      <c r="N16" s="23"/>
      <c r="O16" s="93"/>
    </row>
    <row r="17" spans="2:14" s="102" customFormat="1" hidden="1" x14ac:dyDescent="0.35">
      <c r="B17" s="105" t="s">
        <v>33</v>
      </c>
      <c r="C17" s="100" t="s">
        <v>224</v>
      </c>
      <c r="D17" s="101" t="s">
        <v>42</v>
      </c>
      <c r="E17" s="91" t="s">
        <v>43</v>
      </c>
      <c r="G17" s="92"/>
      <c r="H17" s="90" t="s">
        <v>180</v>
      </c>
      <c r="I17" s="103"/>
      <c r="J17" s="90" t="str">
        <f t="shared" ref="J17" si="1">H17</f>
        <v>MYR</v>
      </c>
      <c r="K17" s="103">
        <v>0</v>
      </c>
      <c r="L17" s="104">
        <f>K17/_xlfn.XLOOKUP(J17,Validation!$F$3:$F$12,Validation!$G$3:$G$12,0)</f>
        <v>0</v>
      </c>
      <c r="M17" s="104"/>
      <c r="N17" s="23"/>
    </row>
    <row r="18" spans="2:14" s="102" customFormat="1" ht="28" hidden="1" customHeight="1" x14ac:dyDescent="0.35">
      <c r="B18" s="105" t="s">
        <v>213</v>
      </c>
      <c r="C18" s="100" t="s">
        <v>217</v>
      </c>
      <c r="D18" s="101" t="s">
        <v>42</v>
      </c>
      <c r="E18" s="91" t="s">
        <v>43</v>
      </c>
      <c r="G18" s="92"/>
      <c r="H18" s="90" t="s">
        <v>180</v>
      </c>
      <c r="I18" s="103"/>
      <c r="J18" s="90" t="str">
        <f t="shared" ref="J18" si="2">H18</f>
        <v>MYR</v>
      </c>
      <c r="K18" s="103">
        <v>0</v>
      </c>
      <c r="L18" s="104">
        <f>K18/_xlfn.XLOOKUP(J18,Validation!$F$3:$F$12,Validation!$G$3:$G$12,0)</f>
        <v>0</v>
      </c>
      <c r="M18" s="104"/>
      <c r="N18" s="101"/>
    </row>
    <row r="19" spans="2:14" s="102" customFormat="1" hidden="1" x14ac:dyDescent="0.35">
      <c r="B19" s="105"/>
      <c r="C19" s="100"/>
      <c r="D19" s="101"/>
      <c r="E19" s="91"/>
      <c r="G19" s="92"/>
      <c r="H19" s="90"/>
      <c r="I19" s="168"/>
      <c r="J19" s="90"/>
      <c r="K19" s="103"/>
      <c r="L19" s="104"/>
      <c r="M19" s="104"/>
      <c r="N19" s="153"/>
    </row>
    <row r="20" spans="2:14" s="102" customFormat="1" ht="33.5" customHeight="1" x14ac:dyDescent="0.35">
      <c r="B20" s="154" t="s">
        <v>37</v>
      </c>
      <c r="C20" s="155" t="s">
        <v>222</v>
      </c>
      <c r="D20" s="156"/>
      <c r="E20" s="157"/>
      <c r="F20" s="158"/>
      <c r="G20" s="159"/>
      <c r="H20" s="160"/>
      <c r="I20" s="161"/>
      <c r="J20" s="160">
        <f t="shared" ref="J20:J53" si="3">H20</f>
        <v>0</v>
      </c>
      <c r="K20" s="161"/>
      <c r="L20" s="162">
        <f>SUM(L21:L26)</f>
        <v>1722.7404801957484</v>
      </c>
      <c r="M20" s="173">
        <f>L20</f>
        <v>1722.7404801957484</v>
      </c>
      <c r="N20" s="163"/>
    </row>
    <row r="21" spans="2:14" s="102" customFormat="1" ht="65" customHeight="1" x14ac:dyDescent="0.35">
      <c r="B21" s="105" t="s">
        <v>40</v>
      </c>
      <c r="C21" s="100" t="s">
        <v>215</v>
      </c>
      <c r="D21" s="101" t="s">
        <v>46</v>
      </c>
      <c r="E21" s="91" t="s">
        <v>43</v>
      </c>
      <c r="F21" s="151">
        <f>F27-F32</f>
        <v>5</v>
      </c>
      <c r="G21" s="92">
        <v>3</v>
      </c>
      <c r="H21" s="90" t="s">
        <v>21</v>
      </c>
      <c r="I21" s="103">
        <v>75.099999999999994</v>
      </c>
      <c r="J21" s="90" t="str">
        <f t="shared" si="3"/>
        <v>USD</v>
      </c>
      <c r="K21" s="103">
        <f>F21*G21*I21</f>
        <v>1126.5</v>
      </c>
      <c r="L21" s="104">
        <f>K21/_xlfn.XLOOKUP(J21,Validation!$F$3:$F$12,Validation!$G$3:$G$12,0)</f>
        <v>1722.7404801957484</v>
      </c>
      <c r="M21" s="152"/>
      <c r="N21" s="100" t="s">
        <v>263</v>
      </c>
    </row>
    <row r="22" spans="2:14" s="102" customFormat="1" ht="34" customHeight="1" x14ac:dyDescent="0.35">
      <c r="B22" s="105" t="s">
        <v>44</v>
      </c>
      <c r="C22" s="100" t="s">
        <v>212</v>
      </c>
      <c r="D22" s="101" t="s">
        <v>49</v>
      </c>
      <c r="E22" s="91" t="s">
        <v>43</v>
      </c>
      <c r="F22" s="102">
        <f>F27</f>
        <v>5</v>
      </c>
      <c r="G22" s="92">
        <v>2</v>
      </c>
      <c r="H22" s="90" t="s">
        <v>180</v>
      </c>
      <c r="I22" s="103"/>
      <c r="J22" s="90" t="str">
        <f t="shared" si="3"/>
        <v>MYR</v>
      </c>
      <c r="K22" s="103">
        <f t="shared" ref="K22:K53" si="4">F22*G22*I22</f>
        <v>0</v>
      </c>
      <c r="L22" s="104">
        <f>K22/_xlfn.XLOOKUP(J22,Validation!$F$3:$F$12,Validation!$G$3:$G$12,0)</f>
        <v>0</v>
      </c>
      <c r="M22" s="152"/>
      <c r="N22" s="100" t="s">
        <v>289</v>
      </c>
    </row>
    <row r="23" spans="2:14" s="102" customFormat="1" ht="33" customHeight="1" x14ac:dyDescent="0.35">
      <c r="B23" s="105" t="s">
        <v>47</v>
      </c>
      <c r="C23" s="100" t="s">
        <v>234</v>
      </c>
      <c r="D23" s="101" t="s">
        <v>52</v>
      </c>
      <c r="E23" s="91" t="s">
        <v>43</v>
      </c>
      <c r="F23" s="102">
        <f>F27</f>
        <v>5</v>
      </c>
      <c r="G23" s="92">
        <v>1</v>
      </c>
      <c r="H23" s="90" t="s">
        <v>21</v>
      </c>
      <c r="I23" s="103"/>
      <c r="J23" s="90" t="str">
        <f t="shared" si="3"/>
        <v>USD</v>
      </c>
      <c r="K23" s="103">
        <f t="shared" si="4"/>
        <v>0</v>
      </c>
      <c r="L23" s="104">
        <f>K23/_xlfn.XLOOKUP(J23,Validation!$F$3:$F$12,Validation!$G$3:$G$12,0)</f>
        <v>0</v>
      </c>
      <c r="M23" s="152"/>
      <c r="N23" s="100" t="s">
        <v>235</v>
      </c>
    </row>
    <row r="24" spans="2:14" s="102" customFormat="1" ht="37.5" customHeight="1" x14ac:dyDescent="0.35">
      <c r="B24" s="105" t="s">
        <v>50</v>
      </c>
      <c r="C24" s="100" t="s">
        <v>233</v>
      </c>
      <c r="D24" s="101" t="s">
        <v>52</v>
      </c>
      <c r="E24" s="91" t="s">
        <v>43</v>
      </c>
      <c r="F24" s="102">
        <v>5</v>
      </c>
      <c r="G24" s="92">
        <v>1</v>
      </c>
      <c r="H24" s="90" t="s">
        <v>180</v>
      </c>
      <c r="I24" s="103"/>
      <c r="J24" s="90" t="str">
        <f t="shared" ref="J24" si="5">H24</f>
        <v>MYR</v>
      </c>
      <c r="K24" s="103">
        <f t="shared" si="4"/>
        <v>0</v>
      </c>
      <c r="L24" s="104">
        <f>K24/_xlfn.XLOOKUP(J24,Validation!$F$3:$F$12,Validation!$G$3:$G$12,0)</f>
        <v>0</v>
      </c>
      <c r="M24" s="152"/>
      <c r="N24" s="100" t="s">
        <v>264</v>
      </c>
    </row>
    <row r="25" spans="2:14" s="79" customFormat="1" x14ac:dyDescent="0.35">
      <c r="B25" s="17" t="s">
        <v>53</v>
      </c>
      <c r="C25" s="217" t="s">
        <v>292</v>
      </c>
      <c r="D25" s="96" t="s">
        <v>52</v>
      </c>
      <c r="E25" s="85" t="s">
        <v>13</v>
      </c>
      <c r="F25" s="86">
        <v>1</v>
      </c>
      <c r="G25" s="50">
        <v>1</v>
      </c>
      <c r="H25" s="87" t="s">
        <v>21</v>
      </c>
      <c r="I25" s="88"/>
      <c r="J25" s="87" t="s">
        <v>21</v>
      </c>
      <c r="K25" s="88"/>
      <c r="L25" s="89"/>
      <c r="M25" s="80"/>
      <c r="N25" s="47"/>
    </row>
    <row r="26" spans="2:14" x14ac:dyDescent="0.35">
      <c r="B26" s="17"/>
      <c r="C26" s="99"/>
      <c r="D26" s="23"/>
      <c r="E26" s="36"/>
      <c r="G26" s="28"/>
      <c r="H26" s="32"/>
      <c r="I26" s="75"/>
      <c r="J26" s="32"/>
      <c r="K26" s="75"/>
      <c r="L26" s="21"/>
      <c r="M26" s="98"/>
      <c r="N26" s="23"/>
    </row>
    <row r="27" spans="2:14" s="102" customFormat="1" ht="50" customHeight="1" x14ac:dyDescent="0.35">
      <c r="B27" s="154" t="s">
        <v>61</v>
      </c>
      <c r="C27" s="166" t="s">
        <v>229</v>
      </c>
      <c r="D27" s="156"/>
      <c r="E27" s="157" t="s">
        <v>43</v>
      </c>
      <c r="F27" s="158">
        <f>SUM(F29:F44)</f>
        <v>5</v>
      </c>
      <c r="G27" s="159"/>
      <c r="H27" s="160" t="s">
        <v>21</v>
      </c>
      <c r="I27" s="161"/>
      <c r="J27" s="160" t="str">
        <f t="shared" si="3"/>
        <v>USD</v>
      </c>
      <c r="K27" s="161">
        <f>SUM(K29:K44)</f>
        <v>0</v>
      </c>
      <c r="L27" s="162">
        <f>SUM(L29:L44)</f>
        <v>0</v>
      </c>
      <c r="M27" s="173">
        <f>L27</f>
        <v>0</v>
      </c>
      <c r="N27" s="167" t="s">
        <v>230</v>
      </c>
    </row>
    <row r="28" spans="2:14" s="12" customFormat="1" hidden="1" x14ac:dyDescent="0.35">
      <c r="B28" s="97"/>
      <c r="C28" s="127" t="s">
        <v>208</v>
      </c>
      <c r="D28" s="128"/>
      <c r="E28" s="129"/>
      <c r="F28" s="109">
        <f>SUM(F29:F37)</f>
        <v>0</v>
      </c>
      <c r="G28" s="130"/>
      <c r="H28" s="131"/>
      <c r="I28" s="131"/>
      <c r="J28" s="132"/>
      <c r="K28" s="133"/>
      <c r="L28" s="134"/>
      <c r="M28" s="134"/>
      <c r="N28" s="128"/>
    </row>
    <row r="29" spans="2:14" hidden="1" x14ac:dyDescent="0.35">
      <c r="B29" s="17"/>
      <c r="C29" s="116" t="s">
        <v>205</v>
      </c>
      <c r="D29" s="23" t="s">
        <v>35</v>
      </c>
      <c r="E29" s="36" t="s">
        <v>43</v>
      </c>
      <c r="G29" s="28">
        <v>1</v>
      </c>
      <c r="H29" s="32" t="s">
        <v>21</v>
      </c>
      <c r="I29" s="77">
        <v>300</v>
      </c>
      <c r="J29" s="32" t="s">
        <v>21</v>
      </c>
      <c r="K29" s="75">
        <f t="shared" si="4"/>
        <v>0</v>
      </c>
      <c r="L29" s="21">
        <f>K29/_xlfn.XLOOKUP(J29,Validation!$F$3:$F$12,Validation!$G$3:$G$12,0)</f>
        <v>0</v>
      </c>
      <c r="M29" s="21"/>
      <c r="N29" s="23"/>
    </row>
    <row r="30" spans="2:14" hidden="1" x14ac:dyDescent="0.35">
      <c r="B30" s="17"/>
      <c r="C30" s="116" t="s">
        <v>198</v>
      </c>
      <c r="D30" s="23" t="s">
        <v>35</v>
      </c>
      <c r="E30" s="36" t="s">
        <v>43</v>
      </c>
      <c r="G30" s="28">
        <v>1</v>
      </c>
      <c r="H30" s="32" t="s">
        <v>21</v>
      </c>
      <c r="I30" s="77">
        <v>300</v>
      </c>
      <c r="J30" s="32" t="s">
        <v>21</v>
      </c>
      <c r="K30" s="75">
        <f t="shared" si="4"/>
        <v>0</v>
      </c>
      <c r="L30" s="21">
        <f>K30/_xlfn.XLOOKUP(J30,Validation!$F$3:$F$12,Validation!$G$3:$G$12,0)</f>
        <v>0</v>
      </c>
      <c r="M30" s="21"/>
      <c r="N30" s="23"/>
    </row>
    <row r="31" spans="2:14" hidden="1" x14ac:dyDescent="0.35">
      <c r="B31" s="17"/>
      <c r="C31" s="116" t="s">
        <v>199</v>
      </c>
      <c r="D31" s="23" t="s">
        <v>35</v>
      </c>
      <c r="E31" s="36" t="s">
        <v>43</v>
      </c>
      <c r="G31" s="28">
        <v>1</v>
      </c>
      <c r="H31" s="32" t="s">
        <v>21</v>
      </c>
      <c r="I31" s="77">
        <v>300</v>
      </c>
      <c r="J31" s="32" t="s">
        <v>21</v>
      </c>
      <c r="K31" s="75">
        <f t="shared" si="4"/>
        <v>0</v>
      </c>
      <c r="L31" s="21">
        <f>K31/_xlfn.XLOOKUP(J31,Validation!$F$3:$F$12,Validation!$G$3:$G$12,0)</f>
        <v>0</v>
      </c>
      <c r="M31" s="21"/>
      <c r="N31" s="23"/>
    </row>
    <row r="32" spans="2:14" hidden="1" x14ac:dyDescent="0.35">
      <c r="B32" s="17"/>
      <c r="C32" s="119" t="s">
        <v>200</v>
      </c>
      <c r="D32" s="23" t="s">
        <v>35</v>
      </c>
      <c r="E32" s="36" t="s">
        <v>43</v>
      </c>
      <c r="G32" s="28">
        <v>1</v>
      </c>
      <c r="H32" s="144" t="s">
        <v>21</v>
      </c>
      <c r="I32" s="77">
        <v>300</v>
      </c>
      <c r="J32" s="144" t="s">
        <v>21</v>
      </c>
      <c r="K32" s="145">
        <f t="shared" si="4"/>
        <v>0</v>
      </c>
      <c r="L32" s="146">
        <f>K32/_xlfn.XLOOKUP(J32,Validation!$F$3:$F$12,Validation!$G$3:$G$12,0)</f>
        <v>0</v>
      </c>
      <c r="M32" s="146"/>
      <c r="N32" s="84"/>
    </row>
    <row r="33" spans="2:14" hidden="1" x14ac:dyDescent="0.35">
      <c r="B33" s="17"/>
      <c r="C33" s="116" t="s">
        <v>201</v>
      </c>
      <c r="D33" s="23" t="s">
        <v>35</v>
      </c>
      <c r="E33" s="36" t="s">
        <v>43</v>
      </c>
      <c r="G33" s="28">
        <v>1</v>
      </c>
      <c r="H33" s="32" t="s">
        <v>21</v>
      </c>
      <c r="I33" s="77">
        <v>300</v>
      </c>
      <c r="J33" s="32" t="s">
        <v>21</v>
      </c>
      <c r="K33" s="75">
        <f t="shared" si="4"/>
        <v>0</v>
      </c>
      <c r="L33" s="21">
        <f>K33/_xlfn.XLOOKUP(J33,Validation!$F$3:$F$12,Validation!$G$3:$G$12,0)</f>
        <v>0</v>
      </c>
      <c r="M33" s="21"/>
      <c r="N33" s="84"/>
    </row>
    <row r="34" spans="2:14" hidden="1" x14ac:dyDescent="0.35">
      <c r="B34" s="17"/>
      <c r="C34" s="116" t="s">
        <v>211</v>
      </c>
      <c r="D34" s="23" t="s">
        <v>35</v>
      </c>
      <c r="E34" s="36" t="s">
        <v>43</v>
      </c>
      <c r="G34" s="28">
        <v>1</v>
      </c>
      <c r="H34" s="32" t="s">
        <v>21</v>
      </c>
      <c r="I34" s="77">
        <v>300</v>
      </c>
      <c r="J34" s="32" t="s">
        <v>21</v>
      </c>
      <c r="K34" s="75">
        <f t="shared" si="4"/>
        <v>0</v>
      </c>
      <c r="L34" s="21">
        <f>K34/_xlfn.XLOOKUP(J34,Validation!$F$3:$F$12,Validation!$G$3:$G$12,0)</f>
        <v>0</v>
      </c>
      <c r="M34" s="21"/>
      <c r="N34" s="84"/>
    </row>
    <row r="35" spans="2:14" hidden="1" x14ac:dyDescent="0.35">
      <c r="B35" s="17"/>
      <c r="C35" s="116" t="s">
        <v>202</v>
      </c>
      <c r="D35" s="23" t="s">
        <v>35</v>
      </c>
      <c r="E35" s="36" t="s">
        <v>43</v>
      </c>
      <c r="G35" s="28">
        <v>1</v>
      </c>
      <c r="H35" s="32" t="s">
        <v>21</v>
      </c>
      <c r="I35" s="77">
        <v>300</v>
      </c>
      <c r="J35" s="32" t="s">
        <v>21</v>
      </c>
      <c r="K35" s="75">
        <f t="shared" si="4"/>
        <v>0</v>
      </c>
      <c r="L35" s="21">
        <f>K35/_xlfn.XLOOKUP(J35,Validation!$F$3:$F$12,Validation!$G$3:$G$12,0)</f>
        <v>0</v>
      </c>
      <c r="M35" s="21"/>
      <c r="N35" s="84"/>
    </row>
    <row r="36" spans="2:14" hidden="1" x14ac:dyDescent="0.35">
      <c r="B36" s="17"/>
      <c r="C36" s="116" t="s">
        <v>203</v>
      </c>
      <c r="D36" s="23" t="s">
        <v>35</v>
      </c>
      <c r="E36" s="36" t="s">
        <v>43</v>
      </c>
      <c r="F36" s="86"/>
      <c r="G36" s="28">
        <v>1</v>
      </c>
      <c r="H36" s="32" t="s">
        <v>21</v>
      </c>
      <c r="I36" s="77">
        <v>1350</v>
      </c>
      <c r="J36" s="32" t="s">
        <v>21</v>
      </c>
      <c r="K36" s="75">
        <f t="shared" si="4"/>
        <v>0</v>
      </c>
      <c r="L36" s="21">
        <f>K36/_xlfn.XLOOKUP(J36,Validation!$F$3:$F$12,Validation!$G$3:$G$12,0)</f>
        <v>0</v>
      </c>
      <c r="M36" s="21"/>
      <c r="N36" s="84"/>
    </row>
    <row r="37" spans="2:14" hidden="1" x14ac:dyDescent="0.35">
      <c r="B37" s="17"/>
      <c r="C37" s="116" t="s">
        <v>204</v>
      </c>
      <c r="D37" s="23" t="s">
        <v>35</v>
      </c>
      <c r="E37" s="36" t="s">
        <v>43</v>
      </c>
      <c r="F37" s="86"/>
      <c r="G37" s="28">
        <v>1</v>
      </c>
      <c r="H37" s="32" t="s">
        <v>21</v>
      </c>
      <c r="I37" s="77">
        <v>1350</v>
      </c>
      <c r="J37" s="32" t="s">
        <v>21</v>
      </c>
      <c r="K37" s="75">
        <f t="shared" si="4"/>
        <v>0</v>
      </c>
      <c r="L37" s="21">
        <f>K37/_xlfn.XLOOKUP(J37,Validation!$F$3:$F$12,Validation!$G$3:$G$12,0)</f>
        <v>0</v>
      </c>
      <c r="M37" s="21"/>
      <c r="N37" s="84"/>
    </row>
    <row r="38" spans="2:14" x14ac:dyDescent="0.35">
      <c r="B38" s="17"/>
      <c r="C38" s="118" t="s">
        <v>280</v>
      </c>
      <c r="D38" s="23" t="s">
        <v>35</v>
      </c>
      <c r="E38" s="36" t="s">
        <v>43</v>
      </c>
      <c r="F38">
        <v>1</v>
      </c>
      <c r="G38" s="28">
        <v>1</v>
      </c>
      <c r="H38" s="32" t="s">
        <v>21</v>
      </c>
      <c r="I38" s="88"/>
      <c r="J38" s="32" t="s">
        <v>21</v>
      </c>
      <c r="K38" s="75">
        <f t="shared" si="4"/>
        <v>0</v>
      </c>
      <c r="L38" s="21">
        <f>K38/_xlfn.XLOOKUP(J38,Validation!$F$3:$F$12,Validation!$G$3:$G$12,0)</f>
        <v>0</v>
      </c>
      <c r="M38" s="21"/>
      <c r="N38" s="84"/>
    </row>
    <row r="39" spans="2:14" s="79" customFormat="1" x14ac:dyDescent="0.35">
      <c r="B39" s="17"/>
      <c r="C39" s="117" t="s">
        <v>206</v>
      </c>
      <c r="D39" s="84" t="s">
        <v>35</v>
      </c>
      <c r="E39" s="85" t="s">
        <v>43</v>
      </c>
      <c r="F39" s="86">
        <v>1</v>
      </c>
      <c r="G39" s="50">
        <v>1</v>
      </c>
      <c r="H39" s="87" t="s">
        <v>21</v>
      </c>
      <c r="I39" s="88"/>
      <c r="J39" s="87" t="s">
        <v>21</v>
      </c>
      <c r="K39" s="88">
        <f t="shared" ref="K39:K42" si="6">F39*G39*I39</f>
        <v>0</v>
      </c>
      <c r="L39" s="89">
        <f>K39/_xlfn.XLOOKUP(J39,Validation!$F$3:$F$12,Validation!$G$3:$G$12,0)</f>
        <v>0</v>
      </c>
      <c r="M39" s="80"/>
      <c r="N39" s="84"/>
    </row>
    <row r="40" spans="2:14" s="79" customFormat="1" ht="20.5" customHeight="1" x14ac:dyDescent="0.35">
      <c r="B40" s="17"/>
      <c r="C40" s="165" t="s">
        <v>207</v>
      </c>
      <c r="D40" s="107"/>
      <c r="E40" s="108"/>
      <c r="F40" s="109"/>
      <c r="G40" s="110"/>
      <c r="H40" s="111"/>
      <c r="I40" s="112"/>
      <c r="J40" s="111"/>
      <c r="K40" s="112">
        <f t="shared" si="6"/>
        <v>0</v>
      </c>
      <c r="L40" s="113"/>
      <c r="M40" s="114"/>
      <c r="N40" s="164"/>
    </row>
    <row r="41" spans="2:14" s="79" customFormat="1" x14ac:dyDescent="0.35">
      <c r="B41" s="17"/>
      <c r="C41" s="119" t="s">
        <v>287</v>
      </c>
      <c r="D41" s="84" t="s">
        <v>35</v>
      </c>
      <c r="E41" s="85" t="s">
        <v>43</v>
      </c>
      <c r="F41" s="86">
        <v>1</v>
      </c>
      <c r="G41" s="50">
        <v>1</v>
      </c>
      <c r="H41" s="87" t="s">
        <v>21</v>
      </c>
      <c r="I41" s="88"/>
      <c r="J41" s="87" t="s">
        <v>21</v>
      </c>
      <c r="K41" s="88">
        <f t="shared" si="6"/>
        <v>0</v>
      </c>
      <c r="L41" s="89">
        <f>K41/_xlfn.XLOOKUP(J41,Validation!$F$3:$F$12,Validation!$G$3:$G$12,0)</f>
        <v>0</v>
      </c>
      <c r="M41" s="80"/>
      <c r="N41" s="84"/>
    </row>
    <row r="42" spans="2:14" s="79" customFormat="1" x14ac:dyDescent="0.35">
      <c r="B42" s="17"/>
      <c r="C42" s="119" t="s">
        <v>288</v>
      </c>
      <c r="D42" s="84" t="s">
        <v>35</v>
      </c>
      <c r="E42" s="85" t="s">
        <v>43</v>
      </c>
      <c r="F42" s="86">
        <v>1</v>
      </c>
      <c r="G42" s="50">
        <v>1</v>
      </c>
      <c r="H42" s="87" t="s">
        <v>21</v>
      </c>
      <c r="I42" s="88"/>
      <c r="J42" s="87" t="s">
        <v>21</v>
      </c>
      <c r="K42" s="88">
        <f t="shared" si="6"/>
        <v>0</v>
      </c>
      <c r="L42" s="89">
        <f>K42/_xlfn.XLOOKUP(J42,Validation!$F$3:$F$12,Validation!$G$3:$G$12,0)</f>
        <v>0</v>
      </c>
      <c r="M42" s="80"/>
      <c r="N42" s="47"/>
    </row>
    <row r="43" spans="2:14" s="79" customFormat="1" x14ac:dyDescent="0.35">
      <c r="B43" s="17"/>
      <c r="C43" s="119" t="s">
        <v>225</v>
      </c>
      <c r="D43" s="96" t="s">
        <v>35</v>
      </c>
      <c r="E43" s="85" t="s">
        <v>43</v>
      </c>
      <c r="F43" s="86">
        <v>1</v>
      </c>
      <c r="G43" s="50">
        <v>1</v>
      </c>
      <c r="H43" s="87" t="s">
        <v>21</v>
      </c>
      <c r="I43" s="88"/>
      <c r="J43" s="87" t="s">
        <v>21</v>
      </c>
      <c r="K43" s="88">
        <f>F43*G43*I43</f>
        <v>0</v>
      </c>
      <c r="L43" s="89">
        <f>K43/_xlfn.XLOOKUP(J43,Validation!$F$3:$F$12,Validation!$G$3:$G$12,0)</f>
        <v>0</v>
      </c>
      <c r="M43" s="80"/>
      <c r="N43" s="47"/>
    </row>
    <row r="44" spans="2:14" s="79" customFormat="1" x14ac:dyDescent="0.35">
      <c r="B44" s="17"/>
      <c r="C44" s="119"/>
      <c r="D44" s="96"/>
      <c r="E44" s="85"/>
      <c r="F44" s="86"/>
      <c r="G44" s="50"/>
      <c r="H44" s="87"/>
      <c r="I44" s="88"/>
      <c r="J44" s="87"/>
      <c r="K44" s="88"/>
      <c r="L44" s="89"/>
      <c r="M44" s="80"/>
      <c r="N44" s="47"/>
    </row>
    <row r="45" spans="2:14" s="12" customFormat="1" x14ac:dyDescent="0.35">
      <c r="B45" s="67" t="s">
        <v>67</v>
      </c>
      <c r="C45" s="106" t="s">
        <v>24</v>
      </c>
      <c r="D45" s="68"/>
      <c r="E45" s="69"/>
      <c r="F45" s="70"/>
      <c r="G45" s="71"/>
      <c r="H45" s="72"/>
      <c r="I45" s="76"/>
      <c r="J45" s="72">
        <f t="shared" ref="J45:J47" si="7">H45</f>
        <v>0</v>
      </c>
      <c r="K45" s="76"/>
      <c r="L45" s="43">
        <f>SUM(L46:L47)</f>
        <v>0</v>
      </c>
      <c r="M45" s="174">
        <f>L45</f>
        <v>0</v>
      </c>
      <c r="N45" s="68"/>
    </row>
    <row r="46" spans="2:14" s="102" customFormat="1" ht="81" customHeight="1" x14ac:dyDescent="0.35">
      <c r="B46" s="105" t="s">
        <v>69</v>
      </c>
      <c r="C46" s="100" t="s">
        <v>293</v>
      </c>
      <c r="D46" s="101" t="s">
        <v>25</v>
      </c>
      <c r="E46" s="91" t="s">
        <v>43</v>
      </c>
      <c r="F46" s="170">
        <f>F9</f>
        <v>45</v>
      </c>
      <c r="G46" s="92">
        <v>1</v>
      </c>
      <c r="H46" s="90" t="s">
        <v>180</v>
      </c>
      <c r="I46" s="103"/>
      <c r="J46" s="90" t="str">
        <f t="shared" si="7"/>
        <v>MYR</v>
      </c>
      <c r="K46" s="103">
        <f>F46*G46*I46</f>
        <v>0</v>
      </c>
      <c r="L46" s="104">
        <f>K46/_xlfn.XLOOKUP(J46,Validation!$F$3:$F$12,Validation!$G$3:$G$12,0)</f>
        <v>0</v>
      </c>
      <c r="M46" s="104"/>
      <c r="N46" s="100" t="s">
        <v>294</v>
      </c>
    </row>
    <row r="47" spans="2:14" s="102" customFormat="1" ht="130.5" x14ac:dyDescent="0.35">
      <c r="B47" s="105" t="s">
        <v>71</v>
      </c>
      <c r="C47" s="100" t="s">
        <v>285</v>
      </c>
      <c r="D47" s="101" t="s">
        <v>25</v>
      </c>
      <c r="E47" s="91" t="s">
        <v>26</v>
      </c>
      <c r="F47" s="102">
        <v>1</v>
      </c>
      <c r="G47" s="92">
        <v>1</v>
      </c>
      <c r="H47" s="90" t="s">
        <v>180</v>
      </c>
      <c r="I47" s="103"/>
      <c r="J47" s="90" t="str">
        <f t="shared" si="7"/>
        <v>MYR</v>
      </c>
      <c r="K47" s="103">
        <f t="shared" ref="K47" si="8">F47*G47*I47</f>
        <v>0</v>
      </c>
      <c r="L47" s="104">
        <f>K47/_xlfn.XLOOKUP(J47,Validation!$F$3:$F$12,Validation!$G$3:$G$12,0)</f>
        <v>0</v>
      </c>
      <c r="M47" s="104"/>
      <c r="N47" s="100" t="s">
        <v>290</v>
      </c>
    </row>
    <row r="48" spans="2:14" s="151" customFormat="1" ht="145" x14ac:dyDescent="0.35">
      <c r="B48" s="154" t="s">
        <v>77</v>
      </c>
      <c r="C48" s="155" t="s">
        <v>242</v>
      </c>
      <c r="D48" s="156"/>
      <c r="E48" s="157"/>
      <c r="F48" s="158"/>
      <c r="G48" s="159"/>
      <c r="H48" s="160"/>
      <c r="I48" s="161"/>
      <c r="J48" s="160"/>
      <c r="K48" s="161"/>
      <c r="L48" s="162"/>
      <c r="M48" s="162"/>
      <c r="N48" s="155" t="s">
        <v>243</v>
      </c>
    </row>
    <row r="49" spans="2:14" s="102" customFormat="1" ht="25" customHeight="1" x14ac:dyDescent="0.35">
      <c r="B49" s="105"/>
      <c r="C49" s="100"/>
      <c r="D49" s="101"/>
      <c r="E49" s="91"/>
      <c r="G49" s="92"/>
      <c r="H49" s="90"/>
      <c r="I49" s="103"/>
      <c r="J49" s="90"/>
      <c r="K49" s="103"/>
      <c r="L49" s="104"/>
      <c r="M49" s="104"/>
      <c r="N49" s="100"/>
    </row>
    <row r="50" spans="2:14" s="102" customFormat="1" ht="25" customHeight="1" x14ac:dyDescent="0.35">
      <c r="B50" s="105"/>
      <c r="C50" s="100"/>
      <c r="D50" s="101"/>
      <c r="E50" s="91"/>
      <c r="G50" s="92"/>
      <c r="H50" s="90"/>
      <c r="I50" s="103"/>
      <c r="J50" s="90"/>
      <c r="K50" s="103"/>
      <c r="L50" s="104"/>
      <c r="M50" s="104"/>
      <c r="N50" s="100"/>
    </row>
    <row r="51" spans="2:14" s="151" customFormat="1" ht="33.5" customHeight="1" x14ac:dyDescent="0.35">
      <c r="B51" s="154" t="s">
        <v>85</v>
      </c>
      <c r="C51" s="171" t="s">
        <v>226</v>
      </c>
      <c r="D51" s="156" t="s">
        <v>186</v>
      </c>
      <c r="E51" s="157" t="s">
        <v>23</v>
      </c>
      <c r="F51" s="158"/>
      <c r="G51" s="159"/>
      <c r="H51" s="160"/>
      <c r="I51" s="161"/>
      <c r="J51" s="160">
        <f t="shared" ref="J51" si="9">H51</f>
        <v>0</v>
      </c>
      <c r="K51" s="161">
        <f t="shared" ref="K51" si="10">F51*G51*I51</f>
        <v>0</v>
      </c>
      <c r="L51" s="162">
        <v>2000</v>
      </c>
      <c r="M51" s="173">
        <f>L51</f>
        <v>2000</v>
      </c>
      <c r="N51" s="155" t="s">
        <v>228</v>
      </c>
    </row>
    <row r="52" spans="2:14" s="102" customFormat="1" ht="26" customHeight="1" x14ac:dyDescent="0.35">
      <c r="B52" s="105"/>
      <c r="C52" s="100"/>
      <c r="D52" s="101"/>
      <c r="E52" s="91"/>
      <c r="G52" s="92"/>
      <c r="H52" s="90"/>
      <c r="I52" s="103"/>
      <c r="J52" s="90"/>
      <c r="K52" s="103"/>
      <c r="L52" s="104"/>
      <c r="M52" s="104"/>
      <c r="N52" s="101"/>
    </row>
    <row r="53" spans="2:14" s="151" customFormat="1" ht="29" x14ac:dyDescent="0.35">
      <c r="B53" s="154" t="s">
        <v>87</v>
      </c>
      <c r="C53" s="155" t="s">
        <v>88</v>
      </c>
      <c r="D53" s="156" t="s">
        <v>19</v>
      </c>
      <c r="E53" s="157" t="s">
        <v>23</v>
      </c>
      <c r="F53" s="158"/>
      <c r="G53" s="159"/>
      <c r="H53" s="160"/>
      <c r="I53" s="161"/>
      <c r="J53" s="160">
        <f t="shared" si="3"/>
        <v>0</v>
      </c>
      <c r="K53" s="161">
        <f t="shared" si="4"/>
        <v>0</v>
      </c>
      <c r="L53" s="162"/>
      <c r="M53" s="173">
        <f>IFERROR(SUMIFS(L:L, B:B, B53 &amp; "*"), "")</f>
        <v>0</v>
      </c>
      <c r="N53" s="155" t="s">
        <v>281</v>
      </c>
    </row>
    <row r="54" spans="2:14" x14ac:dyDescent="0.35">
      <c r="B54" s="26"/>
      <c r="C54" s="99" t="s">
        <v>282</v>
      </c>
      <c r="D54" s="23" t="s">
        <v>19</v>
      </c>
      <c r="E54" s="36"/>
      <c r="G54" s="28"/>
      <c r="H54" s="32"/>
      <c r="I54" s="75"/>
      <c r="J54" s="32"/>
      <c r="K54" s="75"/>
      <c r="L54" s="21"/>
      <c r="M54" s="21"/>
      <c r="N54" s="23"/>
    </row>
    <row r="55" spans="2:14" x14ac:dyDescent="0.35">
      <c r="B55" s="26"/>
      <c r="C55" s="99" t="s">
        <v>283</v>
      </c>
      <c r="D55" s="23" t="s">
        <v>19</v>
      </c>
      <c r="E55" s="36"/>
      <c r="G55" s="28"/>
      <c r="H55" s="32"/>
      <c r="I55" s="75"/>
      <c r="J55" s="32"/>
      <c r="K55" s="75"/>
      <c r="L55" s="21"/>
      <c r="M55" s="21"/>
      <c r="N55" s="23"/>
    </row>
    <row r="56" spans="2:14" ht="15" thickBot="1" x14ac:dyDescent="0.4">
      <c r="B56" s="41"/>
      <c r="C56" s="121"/>
      <c r="D56" s="24"/>
      <c r="E56" s="39"/>
      <c r="F56" s="19"/>
      <c r="G56" s="29"/>
      <c r="H56" s="33"/>
      <c r="I56" s="78"/>
      <c r="J56" s="33"/>
      <c r="K56" s="78"/>
      <c r="L56" s="22"/>
      <c r="M56" s="22"/>
      <c r="N56" s="24"/>
    </row>
  </sheetData>
  <mergeCells count="11">
    <mergeCell ref="N6:N7"/>
    <mergeCell ref="B6:B7"/>
    <mergeCell ref="C6:C7"/>
    <mergeCell ref="D6:D7"/>
    <mergeCell ref="E6:E7"/>
    <mergeCell ref="F6:F7"/>
    <mergeCell ref="G6:G7"/>
    <mergeCell ref="H6:H7"/>
    <mergeCell ref="I6:I7"/>
    <mergeCell ref="J6:J7"/>
    <mergeCell ref="K6:K7"/>
  </mergeCells>
  <phoneticPr fontId="3" type="noConversion"/>
  <dataValidations count="2">
    <dataValidation operator="greaterThan" allowBlank="1" showInputMessage="1" showErrorMessage="1" error="Input Number" sqref="G45:G1048576 G1:G44" xr:uid="{E28ACF74-FA55-4465-BDF9-FCFCE7BB3F94}"/>
    <dataValidation type="whole" operator="greaterThan" allowBlank="1" showInputMessage="1" showErrorMessage="1" error="Input Number" sqref="F45:F1048576 F1:F44" xr:uid="{6F62F347-B714-439F-BCF3-2E3FF5B633F5}">
      <formula1>0</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0AA349AA-5DB0-450E-8899-62D5187E1D97}">
          <x14:formula1>
            <xm:f>Validation!$F$3:$F$12</xm:f>
          </x14:formula1>
          <xm:sqref>H45:H1048576 H1:H27 H29:H44 J25 J29:J44</xm:sqref>
        </x14:dataValidation>
        <x14:dataValidation type="list" allowBlank="1" showInputMessage="1" showErrorMessage="1" error="See Drop Down Menu" xr:uid="{369499F0-64F1-4677-8C67-450C3820B1F8}">
          <x14:formula1>
            <xm:f>Validation!$D$3:$D$17</xm:f>
          </x14:formula1>
          <xm:sqref>E45:E1048576 E1:E44</xm:sqref>
        </x14:dataValidation>
        <x14:dataValidation type="list" allowBlank="1" showInputMessage="1" showErrorMessage="1" error="Use Drop Down List_x000a_" xr:uid="{60BC3FEA-F038-4231-A7F0-3345CB42A887}">
          <x14:formula1>
            <xm:f>Validation!$B$3:$B$20</xm:f>
          </x14:formula1>
          <xm:sqref>D45:D1048576 D1:D44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F809C-8118-46EC-BA9A-89205E2EE9CE}">
  <dimension ref="B1:O54"/>
  <sheetViews>
    <sheetView zoomScaleNormal="100" workbookViewId="0">
      <pane xSplit="3" ySplit="7" topLeftCell="D45" activePane="bottomRight" state="frozen"/>
      <selection pane="topRight" activeCell="D1" sqref="D1"/>
      <selection pane="bottomLeft" activeCell="A9" sqref="A9"/>
      <selection pane="bottomRight" activeCell="D45" sqref="D45"/>
    </sheetView>
  </sheetViews>
  <sheetFormatPr defaultRowHeight="14.5" x14ac:dyDescent="0.35"/>
  <cols>
    <col min="1" max="1" width="1.1796875" customWidth="1"/>
    <col min="2" max="2" width="15.26953125" style="1" customWidth="1"/>
    <col min="3" max="3" width="46.7265625" style="66" customWidth="1"/>
    <col min="4" max="4" width="21.54296875" customWidth="1"/>
    <col min="5" max="5" width="9.36328125" customWidth="1"/>
    <col min="6" max="7" width="10.81640625" customWidth="1"/>
    <col min="8" max="8" width="5.1796875" style="8" customWidth="1"/>
    <col min="9" max="9" width="15.81640625" style="73" customWidth="1"/>
    <col min="10" max="10" width="6" style="8" customWidth="1"/>
    <col min="11" max="11" width="17.08984375" style="73" customWidth="1"/>
    <col min="12" max="12" width="16.26953125" style="8" customWidth="1"/>
    <col min="13" max="13" width="17.453125" style="8" customWidth="1"/>
    <col min="14" max="14" width="50.453125" bestFit="1" customWidth="1"/>
  </cols>
  <sheetData>
    <row r="1" spans="2:15" x14ac:dyDescent="0.35">
      <c r="B1"/>
    </row>
    <row r="2" spans="2:15" x14ac:dyDescent="0.35">
      <c r="B2" t="s">
        <v>236</v>
      </c>
      <c r="C2" s="61" t="s">
        <v>237</v>
      </c>
    </row>
    <row r="3" spans="2:15" s="102" customFormat="1" ht="29" x14ac:dyDescent="0.35">
      <c r="B3" s="102" t="s">
        <v>239</v>
      </c>
      <c r="C3" s="93" t="s">
        <v>244</v>
      </c>
      <c r="H3" s="148"/>
      <c r="I3" s="149"/>
      <c r="J3" s="148"/>
      <c r="K3" s="149"/>
      <c r="L3" s="148"/>
      <c r="M3" s="148"/>
    </row>
    <row r="4" spans="2:15" s="102" customFormat="1" x14ac:dyDescent="0.35">
      <c r="B4" s="102" t="s">
        <v>238</v>
      </c>
      <c r="C4" s="93" t="s">
        <v>255</v>
      </c>
      <c r="H4" s="148"/>
      <c r="I4" s="149"/>
      <c r="J4" s="148"/>
      <c r="K4" s="149"/>
      <c r="L4" s="148"/>
      <c r="M4" s="148"/>
    </row>
    <row r="5" spans="2:15" ht="15" thickBot="1" x14ac:dyDescent="0.4">
      <c r="B5"/>
    </row>
    <row r="6" spans="2:15" s="125" customFormat="1" ht="14.5" customHeight="1" x14ac:dyDescent="0.35">
      <c r="B6" s="178" t="s">
        <v>28</v>
      </c>
      <c r="C6" s="180" t="s">
        <v>5</v>
      </c>
      <c r="D6" s="176" t="s">
        <v>12</v>
      </c>
      <c r="E6" s="182" t="s">
        <v>13</v>
      </c>
      <c r="F6" s="184" t="s">
        <v>14</v>
      </c>
      <c r="G6" s="186" t="s">
        <v>90</v>
      </c>
      <c r="H6" s="188" t="s">
        <v>15</v>
      </c>
      <c r="I6" s="190" t="s">
        <v>16</v>
      </c>
      <c r="J6" s="188" t="s">
        <v>15</v>
      </c>
      <c r="K6" s="190" t="s">
        <v>6</v>
      </c>
      <c r="L6" s="124" t="s">
        <v>6</v>
      </c>
      <c r="M6" s="124" t="s">
        <v>17</v>
      </c>
      <c r="N6" s="176" t="s">
        <v>8</v>
      </c>
    </row>
    <row r="7" spans="2:15" s="125" customFormat="1" ht="36" customHeight="1" thickBot="1" x14ac:dyDescent="0.4">
      <c r="B7" s="179"/>
      <c r="C7" s="181"/>
      <c r="D7" s="177"/>
      <c r="E7" s="183"/>
      <c r="F7" s="185"/>
      <c r="G7" s="187"/>
      <c r="H7" s="189"/>
      <c r="I7" s="191"/>
      <c r="J7" s="189"/>
      <c r="K7" s="191"/>
      <c r="L7" s="126" t="s">
        <v>9</v>
      </c>
      <c r="M7" s="126" t="s">
        <v>241</v>
      </c>
      <c r="N7" s="177"/>
    </row>
    <row r="8" spans="2:15" s="12" customFormat="1" ht="31" customHeight="1" x14ac:dyDescent="0.35">
      <c r="B8" s="25">
        <v>4.2</v>
      </c>
      <c r="C8" s="147" t="s">
        <v>248</v>
      </c>
      <c r="D8" s="30"/>
      <c r="E8" s="37"/>
      <c r="F8" s="27"/>
      <c r="G8" s="38"/>
      <c r="H8" s="31"/>
      <c r="I8" s="74"/>
      <c r="J8" s="31"/>
      <c r="K8" s="74"/>
      <c r="L8" s="34"/>
      <c r="M8" s="172">
        <f>M15+M20+M27+M44+M47+M49+M51</f>
        <v>3284.1413060100931</v>
      </c>
      <c r="N8" s="30"/>
    </row>
    <row r="9" spans="2:15" x14ac:dyDescent="0.35">
      <c r="B9" s="17"/>
      <c r="C9" s="115" t="s">
        <v>209</v>
      </c>
      <c r="D9" s="23"/>
      <c r="E9" s="36"/>
      <c r="F9" s="12">
        <f>SUM(F10:F13)</f>
        <v>45</v>
      </c>
      <c r="G9" s="28"/>
      <c r="H9" s="32"/>
      <c r="I9" s="77"/>
      <c r="J9" s="32"/>
      <c r="K9" s="75"/>
      <c r="L9" s="21"/>
      <c r="M9" s="21"/>
      <c r="N9" s="23"/>
    </row>
    <row r="10" spans="2:15" x14ac:dyDescent="0.35">
      <c r="B10" s="17"/>
      <c r="C10" s="116" t="s">
        <v>249</v>
      </c>
      <c r="D10" s="23"/>
      <c r="E10" s="36" t="s">
        <v>43</v>
      </c>
      <c r="F10">
        <v>42</v>
      </c>
      <c r="G10" s="28"/>
      <c r="H10" s="32"/>
      <c r="I10" s="77"/>
      <c r="J10" s="32"/>
      <c r="K10" s="75"/>
      <c r="L10" s="21"/>
      <c r="M10" s="21"/>
      <c r="N10" s="23"/>
    </row>
    <row r="11" spans="2:15" x14ac:dyDescent="0.35">
      <c r="B11" s="17"/>
      <c r="C11" s="116" t="s">
        <v>253</v>
      </c>
      <c r="D11" s="23"/>
      <c r="E11" s="36" t="s">
        <v>43</v>
      </c>
      <c r="G11" s="28"/>
      <c r="H11" s="32"/>
      <c r="I11" s="77"/>
      <c r="J11" s="32"/>
      <c r="K11" s="75"/>
      <c r="L11" s="21"/>
      <c r="M11" s="21"/>
      <c r="N11" s="23"/>
    </row>
    <row r="12" spans="2:15" x14ac:dyDescent="0.35">
      <c r="B12" s="17"/>
      <c r="C12" s="116" t="s">
        <v>219</v>
      </c>
      <c r="D12" s="23"/>
      <c r="E12" s="36" t="s">
        <v>43</v>
      </c>
      <c r="F12">
        <f>F27</f>
        <v>3</v>
      </c>
      <c r="G12" s="28"/>
      <c r="H12" s="32"/>
      <c r="I12" s="77"/>
      <c r="J12" s="32"/>
      <c r="K12" s="75"/>
      <c r="L12" s="21"/>
      <c r="M12" s="21"/>
      <c r="N12" s="23"/>
    </row>
    <row r="13" spans="2:15" s="102" customFormat="1" ht="11.5" customHeight="1" x14ac:dyDescent="0.35">
      <c r="B13" s="105"/>
      <c r="C13" s="122"/>
      <c r="D13" s="101"/>
      <c r="E13" s="91"/>
      <c r="G13" s="92"/>
      <c r="H13" s="90"/>
      <c r="I13" s="123"/>
      <c r="J13" s="90"/>
      <c r="K13" s="103"/>
      <c r="L13" s="104"/>
      <c r="M13" s="104"/>
      <c r="N13" s="101"/>
    </row>
    <row r="14" spans="2:15" x14ac:dyDescent="0.35">
      <c r="B14" s="17"/>
      <c r="C14" s="116"/>
      <c r="D14" s="23"/>
      <c r="E14" s="36"/>
      <c r="G14" s="28"/>
      <c r="H14" s="32"/>
      <c r="I14" s="77"/>
      <c r="J14" s="32"/>
      <c r="K14" s="75"/>
      <c r="L14" s="21"/>
      <c r="M14" s="21"/>
      <c r="N14" s="23"/>
    </row>
    <row r="15" spans="2:15" s="102" customFormat="1" ht="36" hidden="1" customHeight="1" x14ac:dyDescent="0.35">
      <c r="B15" s="154" t="s">
        <v>31</v>
      </c>
      <c r="C15" s="155" t="s">
        <v>254</v>
      </c>
      <c r="D15" s="156"/>
      <c r="E15" s="157"/>
      <c r="F15" s="158"/>
      <c r="G15" s="159"/>
      <c r="H15" s="160"/>
      <c r="I15" s="161"/>
      <c r="J15" s="160"/>
      <c r="K15" s="161"/>
      <c r="L15" s="162">
        <f>SUM(L16:L19)</f>
        <v>0</v>
      </c>
      <c r="M15" s="162">
        <f>L15</f>
        <v>0</v>
      </c>
      <c r="N15" s="167" t="s">
        <v>262</v>
      </c>
    </row>
    <row r="16" spans="2:15" s="102" customFormat="1" ht="65" hidden="1" customHeight="1" x14ac:dyDescent="0.35">
      <c r="B16" s="105" t="s">
        <v>32</v>
      </c>
      <c r="C16" s="150" t="s">
        <v>250</v>
      </c>
      <c r="D16" s="101" t="s">
        <v>42</v>
      </c>
      <c r="E16" s="91" t="s">
        <v>43</v>
      </c>
      <c r="G16" s="92"/>
      <c r="H16" s="90" t="s">
        <v>21</v>
      </c>
      <c r="I16" s="103"/>
      <c r="J16" s="90" t="str">
        <f t="shared" ref="J16:J18" si="0">H16</f>
        <v>USD</v>
      </c>
      <c r="K16" s="103">
        <f>F16*G16*I16</f>
        <v>0</v>
      </c>
      <c r="L16" s="104">
        <f>K16/_xlfn.XLOOKUP(J16,Validation!$F$3:$F$12,Validation!$G$3:$G$12,0)</f>
        <v>0</v>
      </c>
      <c r="M16" s="104"/>
      <c r="N16" s="100"/>
      <c r="O16" s="93"/>
    </row>
    <row r="17" spans="2:14" s="102" customFormat="1" ht="21.5" hidden="1" customHeight="1" x14ac:dyDescent="0.35">
      <c r="B17" s="105" t="s">
        <v>33</v>
      </c>
      <c r="C17" s="100" t="s">
        <v>214</v>
      </c>
      <c r="D17" s="101" t="s">
        <v>42</v>
      </c>
      <c r="E17" s="91" t="s">
        <v>43</v>
      </c>
      <c r="G17" s="92"/>
      <c r="H17" s="90" t="s">
        <v>60</v>
      </c>
      <c r="I17" s="103"/>
      <c r="J17" s="90" t="str">
        <f t="shared" si="0"/>
        <v>IDR</v>
      </c>
      <c r="K17" s="103">
        <f t="shared" ref="K17:K18" si="1">F17*G17*I17</f>
        <v>0</v>
      </c>
      <c r="L17" s="104">
        <f>K17/_xlfn.XLOOKUP(J17,Validation!$F$3:$F$12,Validation!$G$3:$G$12,0)</f>
        <v>0</v>
      </c>
      <c r="M17" s="104"/>
      <c r="N17" s="101"/>
    </row>
    <row r="18" spans="2:14" s="102" customFormat="1" ht="30.5" hidden="1" customHeight="1" x14ac:dyDescent="0.35">
      <c r="B18" s="105" t="s">
        <v>213</v>
      </c>
      <c r="C18" s="100" t="s">
        <v>251</v>
      </c>
      <c r="D18" s="101" t="s">
        <v>42</v>
      </c>
      <c r="E18" s="91" t="s">
        <v>43</v>
      </c>
      <c r="G18" s="92"/>
      <c r="H18" s="90" t="s">
        <v>60</v>
      </c>
      <c r="I18" s="103"/>
      <c r="J18" s="90" t="str">
        <f t="shared" si="0"/>
        <v>IDR</v>
      </c>
      <c r="K18" s="103">
        <f t="shared" si="1"/>
        <v>0</v>
      </c>
      <c r="L18" s="104">
        <f>K18/_xlfn.XLOOKUP(J18,Validation!$F$3:$F$12,Validation!$G$3:$G$12,0)</f>
        <v>0</v>
      </c>
      <c r="M18" s="104"/>
      <c r="N18" s="100"/>
    </row>
    <row r="19" spans="2:14" s="102" customFormat="1" x14ac:dyDescent="0.35">
      <c r="B19" s="105"/>
      <c r="C19" s="100"/>
      <c r="D19" s="101"/>
      <c r="E19" s="91"/>
      <c r="G19" s="92"/>
      <c r="H19" s="90"/>
      <c r="I19" s="168"/>
      <c r="J19" s="90"/>
      <c r="K19" s="103"/>
      <c r="L19" s="104"/>
      <c r="M19" s="104"/>
      <c r="N19" s="153"/>
    </row>
    <row r="20" spans="2:14" s="102" customFormat="1" ht="33.5" customHeight="1" x14ac:dyDescent="0.35">
      <c r="B20" s="154" t="s">
        <v>37</v>
      </c>
      <c r="C20" s="155" t="s">
        <v>222</v>
      </c>
      <c r="D20" s="156"/>
      <c r="E20" s="157"/>
      <c r="F20" s="158"/>
      <c r="G20" s="159"/>
      <c r="H20" s="160"/>
      <c r="I20" s="161"/>
      <c r="J20" s="160">
        <f t="shared" ref="J20:J51" si="2">H20</f>
        <v>0</v>
      </c>
      <c r="K20" s="161"/>
      <c r="L20" s="162">
        <f>SUM(L21:L26)</f>
        <v>1284.1413060100931</v>
      </c>
      <c r="M20" s="173">
        <f>L20</f>
        <v>1284.1413060100931</v>
      </c>
      <c r="N20" s="163"/>
    </row>
    <row r="21" spans="2:14" s="102" customFormat="1" ht="65" customHeight="1" x14ac:dyDescent="0.35">
      <c r="B21" s="105" t="s">
        <v>40</v>
      </c>
      <c r="C21" s="100" t="s">
        <v>215</v>
      </c>
      <c r="D21" s="101" t="s">
        <v>46</v>
      </c>
      <c r="E21" s="91" t="s">
        <v>43</v>
      </c>
      <c r="F21" s="151">
        <f>F27-F32</f>
        <v>3</v>
      </c>
      <c r="G21" s="92">
        <v>3</v>
      </c>
      <c r="H21" s="90" t="s">
        <v>21</v>
      </c>
      <c r="I21" s="103">
        <v>93.3</v>
      </c>
      <c r="J21" s="90" t="str">
        <f t="shared" si="2"/>
        <v>USD</v>
      </c>
      <c r="K21" s="103">
        <f>F21*G21*I21</f>
        <v>839.69999999999993</v>
      </c>
      <c r="L21" s="104">
        <f>K21/_xlfn.XLOOKUP(J21,Validation!$F$3:$F$12,Validation!$G$3:$G$12,0)</f>
        <v>1284.1413060100931</v>
      </c>
      <c r="M21" s="152"/>
      <c r="N21" s="100" t="s">
        <v>232</v>
      </c>
    </row>
    <row r="22" spans="2:14" s="102" customFormat="1" ht="37" customHeight="1" x14ac:dyDescent="0.35">
      <c r="B22" s="105" t="s">
        <v>44</v>
      </c>
      <c r="C22" s="100" t="s">
        <v>212</v>
      </c>
      <c r="D22" s="101" t="s">
        <v>49</v>
      </c>
      <c r="E22" s="91" t="s">
        <v>43</v>
      </c>
      <c r="F22" s="102">
        <f>F27</f>
        <v>3</v>
      </c>
      <c r="G22" s="92">
        <v>2</v>
      </c>
      <c r="H22" s="90" t="s">
        <v>60</v>
      </c>
      <c r="I22" s="103"/>
      <c r="J22" s="90" t="str">
        <f t="shared" si="2"/>
        <v>IDR</v>
      </c>
      <c r="K22" s="103">
        <f t="shared" ref="K22:K51" si="3">F22*G22*I22</f>
        <v>0</v>
      </c>
      <c r="L22" s="104">
        <f>K22/_xlfn.XLOOKUP(J22,Validation!$F$3:$F$12,Validation!$G$3:$G$12,0)</f>
        <v>0</v>
      </c>
      <c r="M22" s="152"/>
      <c r="N22" s="100" t="s">
        <v>289</v>
      </c>
    </row>
    <row r="23" spans="2:14" s="102" customFormat="1" ht="33" customHeight="1" x14ac:dyDescent="0.35">
      <c r="B23" s="105" t="s">
        <v>47</v>
      </c>
      <c r="C23" s="100" t="s">
        <v>234</v>
      </c>
      <c r="D23" s="101" t="s">
        <v>52</v>
      </c>
      <c r="E23" s="91" t="s">
        <v>43</v>
      </c>
      <c r="F23" s="102">
        <f>F27</f>
        <v>3</v>
      </c>
      <c r="G23" s="92">
        <v>1</v>
      </c>
      <c r="H23" s="90" t="s">
        <v>21</v>
      </c>
      <c r="I23" s="103"/>
      <c r="J23" s="90" t="str">
        <f t="shared" si="2"/>
        <v>USD</v>
      </c>
      <c r="K23" s="103">
        <f t="shared" si="3"/>
        <v>0</v>
      </c>
      <c r="L23" s="104">
        <f>K23/_xlfn.XLOOKUP(J23,Validation!$F$3:$F$12,Validation!$G$3:$G$12,0)</f>
        <v>0</v>
      </c>
      <c r="M23" s="152"/>
      <c r="N23" s="100" t="s">
        <v>235</v>
      </c>
    </row>
    <row r="24" spans="2:14" s="102" customFormat="1" ht="37.5" customHeight="1" x14ac:dyDescent="0.35">
      <c r="B24" s="105" t="s">
        <v>50</v>
      </c>
      <c r="C24" s="100" t="s">
        <v>233</v>
      </c>
      <c r="D24" s="101" t="s">
        <v>52</v>
      </c>
      <c r="E24" s="91" t="s">
        <v>43</v>
      </c>
      <c r="F24" s="102">
        <f>F27</f>
        <v>3</v>
      </c>
      <c r="G24" s="92">
        <v>1</v>
      </c>
      <c r="H24" s="90" t="s">
        <v>60</v>
      </c>
      <c r="I24" s="103"/>
      <c r="J24" s="90" t="str">
        <f t="shared" si="2"/>
        <v>IDR</v>
      </c>
      <c r="K24" s="103">
        <f t="shared" si="3"/>
        <v>0</v>
      </c>
      <c r="L24" s="104">
        <f>K24/_xlfn.XLOOKUP(J24,Validation!$F$3:$F$12,Validation!$G$3:$G$12,0)</f>
        <v>0</v>
      </c>
      <c r="M24" s="152"/>
      <c r="N24" s="100" t="s">
        <v>252</v>
      </c>
    </row>
    <row r="25" spans="2:14" s="228" customFormat="1" ht="43.5" x14ac:dyDescent="0.35">
      <c r="B25" s="105" t="s">
        <v>53</v>
      </c>
      <c r="C25" s="218" t="s">
        <v>295</v>
      </c>
      <c r="D25" s="219" t="s">
        <v>52</v>
      </c>
      <c r="E25" s="220" t="s">
        <v>13</v>
      </c>
      <c r="F25" s="221">
        <v>1</v>
      </c>
      <c r="G25" s="222">
        <v>1</v>
      </c>
      <c r="H25" s="223" t="s">
        <v>21</v>
      </c>
      <c r="I25" s="224"/>
      <c r="J25" s="223" t="s">
        <v>21</v>
      </c>
      <c r="K25" s="224"/>
      <c r="L25" s="225"/>
      <c r="M25" s="226"/>
      <c r="N25" s="227"/>
    </row>
    <row r="26" spans="2:14" x14ac:dyDescent="0.35">
      <c r="B26" s="17"/>
      <c r="C26" s="99"/>
      <c r="D26" s="23"/>
      <c r="E26" s="36"/>
      <c r="G26" s="28"/>
      <c r="H26" s="32"/>
      <c r="I26" s="75"/>
      <c r="J26" s="32"/>
      <c r="K26" s="75"/>
      <c r="L26" s="21"/>
      <c r="M26" s="98"/>
      <c r="N26" s="23"/>
    </row>
    <row r="27" spans="2:14" s="102" customFormat="1" ht="50" customHeight="1" x14ac:dyDescent="0.35">
      <c r="B27" s="154" t="s">
        <v>61</v>
      </c>
      <c r="C27" s="166" t="s">
        <v>284</v>
      </c>
      <c r="D27" s="156"/>
      <c r="E27" s="157" t="s">
        <v>43</v>
      </c>
      <c r="F27" s="158">
        <f>SUM(F29:F43)</f>
        <v>3</v>
      </c>
      <c r="G27" s="159"/>
      <c r="H27" s="160" t="s">
        <v>21</v>
      </c>
      <c r="I27" s="161"/>
      <c r="J27" s="160" t="str">
        <f t="shared" si="2"/>
        <v>USD</v>
      </c>
      <c r="K27" s="161">
        <f>SUM(K29:K43)</f>
        <v>0</v>
      </c>
      <c r="L27" s="162">
        <f>SUM(L29:L43)</f>
        <v>0</v>
      </c>
      <c r="M27" s="173">
        <f>L27</f>
        <v>0</v>
      </c>
      <c r="N27" s="167" t="s">
        <v>230</v>
      </c>
    </row>
    <row r="28" spans="2:14" s="12" customFormat="1" hidden="1" x14ac:dyDescent="0.35">
      <c r="B28" s="97"/>
      <c r="C28" s="127" t="s">
        <v>208</v>
      </c>
      <c r="D28" s="128"/>
      <c r="E28" s="129"/>
      <c r="F28" s="109">
        <f>SUM(F29:F37)</f>
        <v>0</v>
      </c>
      <c r="G28" s="130"/>
      <c r="H28" s="131"/>
      <c r="I28" s="131"/>
      <c r="J28" s="132"/>
      <c r="K28" s="133"/>
      <c r="L28" s="134"/>
      <c r="M28" s="134"/>
      <c r="N28" s="128"/>
    </row>
    <row r="29" spans="2:14" hidden="1" x14ac:dyDescent="0.35">
      <c r="B29" s="17"/>
      <c r="C29" s="116" t="s">
        <v>205</v>
      </c>
      <c r="D29" s="23" t="s">
        <v>35</v>
      </c>
      <c r="E29" s="36" t="s">
        <v>43</v>
      </c>
      <c r="G29" s="28">
        <v>1</v>
      </c>
      <c r="H29" s="32" t="s">
        <v>21</v>
      </c>
      <c r="I29" s="77">
        <v>300</v>
      </c>
      <c r="J29" s="32" t="s">
        <v>21</v>
      </c>
      <c r="K29" s="75">
        <f t="shared" si="3"/>
        <v>0</v>
      </c>
      <c r="L29" s="21">
        <f>K29/_xlfn.XLOOKUP(J29,Validation!$F$3:$F$12,Validation!$G$3:$G$12,0)</f>
        <v>0</v>
      </c>
      <c r="M29" s="21"/>
      <c r="N29" s="23"/>
    </row>
    <row r="30" spans="2:14" hidden="1" x14ac:dyDescent="0.35">
      <c r="B30" s="17"/>
      <c r="C30" s="116" t="s">
        <v>198</v>
      </c>
      <c r="D30" s="23" t="s">
        <v>35</v>
      </c>
      <c r="E30" s="36" t="s">
        <v>43</v>
      </c>
      <c r="G30" s="28">
        <v>1</v>
      </c>
      <c r="H30" s="32" t="s">
        <v>21</v>
      </c>
      <c r="I30" s="77">
        <v>300</v>
      </c>
      <c r="J30" s="32" t="s">
        <v>21</v>
      </c>
      <c r="K30" s="75">
        <f t="shared" si="3"/>
        <v>0</v>
      </c>
      <c r="L30" s="21">
        <f>K30/_xlfn.XLOOKUP(J30,Validation!$F$3:$F$12,Validation!$G$3:$G$12,0)</f>
        <v>0</v>
      </c>
      <c r="M30" s="21"/>
      <c r="N30" s="23"/>
    </row>
    <row r="31" spans="2:14" hidden="1" x14ac:dyDescent="0.35">
      <c r="B31" s="17"/>
      <c r="C31" s="116" t="s">
        <v>199</v>
      </c>
      <c r="D31" s="23" t="s">
        <v>35</v>
      </c>
      <c r="E31" s="36" t="s">
        <v>43</v>
      </c>
      <c r="G31" s="28">
        <v>1</v>
      </c>
      <c r="H31" s="32" t="s">
        <v>21</v>
      </c>
      <c r="I31" s="77">
        <v>300</v>
      </c>
      <c r="J31" s="32" t="s">
        <v>21</v>
      </c>
      <c r="K31" s="75">
        <f t="shared" si="3"/>
        <v>0</v>
      </c>
      <c r="L31" s="21">
        <f>K31/_xlfn.XLOOKUP(J31,Validation!$F$3:$F$12,Validation!$G$3:$G$12,0)</f>
        <v>0</v>
      </c>
      <c r="M31" s="21"/>
      <c r="N31" s="23"/>
    </row>
    <row r="32" spans="2:14" hidden="1" x14ac:dyDescent="0.35">
      <c r="B32" s="17"/>
      <c r="C32" s="119" t="s">
        <v>200</v>
      </c>
      <c r="D32" s="23" t="s">
        <v>35</v>
      </c>
      <c r="E32" s="36" t="s">
        <v>43</v>
      </c>
      <c r="G32" s="28">
        <v>1</v>
      </c>
      <c r="H32" s="144" t="s">
        <v>21</v>
      </c>
      <c r="I32" s="77">
        <v>300</v>
      </c>
      <c r="J32" s="144" t="s">
        <v>21</v>
      </c>
      <c r="K32" s="145">
        <f t="shared" si="3"/>
        <v>0</v>
      </c>
      <c r="L32" s="146">
        <f>K32/_xlfn.XLOOKUP(J32,Validation!$F$3:$F$12,Validation!$G$3:$G$12,0)</f>
        <v>0</v>
      </c>
      <c r="M32" s="146"/>
      <c r="N32" s="84"/>
    </row>
    <row r="33" spans="2:14" hidden="1" x14ac:dyDescent="0.35">
      <c r="B33" s="17"/>
      <c r="C33" s="116" t="s">
        <v>201</v>
      </c>
      <c r="D33" s="23" t="s">
        <v>35</v>
      </c>
      <c r="E33" s="36" t="s">
        <v>43</v>
      </c>
      <c r="G33" s="28">
        <v>1</v>
      </c>
      <c r="H33" s="32" t="s">
        <v>21</v>
      </c>
      <c r="I33" s="77">
        <v>300</v>
      </c>
      <c r="J33" s="32" t="s">
        <v>21</v>
      </c>
      <c r="K33" s="75">
        <f t="shared" si="3"/>
        <v>0</v>
      </c>
      <c r="L33" s="21">
        <f>K33/_xlfn.XLOOKUP(J33,Validation!$F$3:$F$12,Validation!$G$3:$G$12,0)</f>
        <v>0</v>
      </c>
      <c r="M33" s="21"/>
      <c r="N33" s="84"/>
    </row>
    <row r="34" spans="2:14" hidden="1" x14ac:dyDescent="0.35">
      <c r="B34" s="17"/>
      <c r="C34" s="116" t="s">
        <v>211</v>
      </c>
      <c r="D34" s="23" t="s">
        <v>35</v>
      </c>
      <c r="E34" s="36" t="s">
        <v>43</v>
      </c>
      <c r="G34" s="28">
        <v>1</v>
      </c>
      <c r="H34" s="32" t="s">
        <v>21</v>
      </c>
      <c r="I34" s="77">
        <v>300</v>
      </c>
      <c r="J34" s="32" t="s">
        <v>21</v>
      </c>
      <c r="K34" s="75">
        <f t="shared" si="3"/>
        <v>0</v>
      </c>
      <c r="L34" s="21">
        <f>K34/_xlfn.XLOOKUP(J34,Validation!$F$3:$F$12,Validation!$G$3:$G$12,0)</f>
        <v>0</v>
      </c>
      <c r="M34" s="21"/>
      <c r="N34" s="84"/>
    </row>
    <row r="35" spans="2:14" hidden="1" x14ac:dyDescent="0.35">
      <c r="B35" s="17"/>
      <c r="C35" s="116" t="s">
        <v>202</v>
      </c>
      <c r="D35" s="23" t="s">
        <v>35</v>
      </c>
      <c r="E35" s="36" t="s">
        <v>43</v>
      </c>
      <c r="G35" s="28">
        <v>1</v>
      </c>
      <c r="H35" s="32" t="s">
        <v>21</v>
      </c>
      <c r="I35" s="77">
        <v>300</v>
      </c>
      <c r="J35" s="32" t="s">
        <v>21</v>
      </c>
      <c r="K35" s="75">
        <f t="shared" si="3"/>
        <v>0</v>
      </c>
      <c r="L35" s="21">
        <f>K35/_xlfn.XLOOKUP(J35,Validation!$F$3:$F$12,Validation!$G$3:$G$12,0)</f>
        <v>0</v>
      </c>
      <c r="M35" s="21"/>
      <c r="N35" s="84"/>
    </row>
    <row r="36" spans="2:14" hidden="1" x14ac:dyDescent="0.35">
      <c r="B36" s="17"/>
      <c r="C36" s="116" t="s">
        <v>203</v>
      </c>
      <c r="D36" s="23" t="s">
        <v>35</v>
      </c>
      <c r="E36" s="36" t="s">
        <v>43</v>
      </c>
      <c r="F36" s="86"/>
      <c r="G36" s="28">
        <v>1</v>
      </c>
      <c r="H36" s="32" t="s">
        <v>21</v>
      </c>
      <c r="I36" s="77">
        <v>1350</v>
      </c>
      <c r="J36" s="32" t="s">
        <v>21</v>
      </c>
      <c r="K36" s="75">
        <f t="shared" si="3"/>
        <v>0</v>
      </c>
      <c r="L36" s="21">
        <f>K36/_xlfn.XLOOKUP(J36,Validation!$F$3:$F$12,Validation!$G$3:$G$12,0)</f>
        <v>0</v>
      </c>
      <c r="M36" s="21"/>
      <c r="N36" s="84"/>
    </row>
    <row r="37" spans="2:14" hidden="1" x14ac:dyDescent="0.35">
      <c r="B37" s="17"/>
      <c r="C37" s="116" t="s">
        <v>204</v>
      </c>
      <c r="D37" s="23" t="s">
        <v>35</v>
      </c>
      <c r="E37" s="36" t="s">
        <v>43</v>
      </c>
      <c r="F37" s="86"/>
      <c r="G37" s="28">
        <v>1</v>
      </c>
      <c r="H37" s="32" t="s">
        <v>21</v>
      </c>
      <c r="I37" s="77">
        <v>1350</v>
      </c>
      <c r="J37" s="32" t="s">
        <v>21</v>
      </c>
      <c r="K37" s="75">
        <f t="shared" si="3"/>
        <v>0</v>
      </c>
      <c r="L37" s="21">
        <f>K37/_xlfn.XLOOKUP(J37,Validation!$F$3:$F$12,Validation!$G$3:$G$12,0)</f>
        <v>0</v>
      </c>
      <c r="M37" s="21"/>
      <c r="N37" s="84"/>
    </row>
    <row r="38" spans="2:14" hidden="1" x14ac:dyDescent="0.35">
      <c r="B38" s="17"/>
      <c r="C38" s="118" t="s">
        <v>231</v>
      </c>
      <c r="D38" s="23" t="s">
        <v>35</v>
      </c>
      <c r="E38" s="36" t="s">
        <v>43</v>
      </c>
      <c r="G38" s="28">
        <v>1</v>
      </c>
      <c r="H38" s="32" t="s">
        <v>21</v>
      </c>
      <c r="I38" s="88">
        <v>320</v>
      </c>
      <c r="J38" s="32" t="s">
        <v>21</v>
      </c>
      <c r="K38" s="75">
        <f t="shared" si="3"/>
        <v>0</v>
      </c>
      <c r="L38" s="21">
        <f>K38/_xlfn.XLOOKUP(J38,Validation!$F$3:$F$12,Validation!$G$3:$G$12,0)</f>
        <v>0</v>
      </c>
      <c r="M38" s="21"/>
      <c r="N38" s="84"/>
    </row>
    <row r="39" spans="2:14" s="79" customFormat="1" x14ac:dyDescent="0.35">
      <c r="B39" s="17"/>
      <c r="C39" s="117" t="s">
        <v>206</v>
      </c>
      <c r="D39" s="84" t="s">
        <v>35</v>
      </c>
      <c r="E39" s="85" t="s">
        <v>43</v>
      </c>
      <c r="F39" s="86">
        <v>1</v>
      </c>
      <c r="G39" s="50">
        <v>1</v>
      </c>
      <c r="H39" s="87" t="s">
        <v>21</v>
      </c>
      <c r="I39" s="88"/>
      <c r="J39" s="87" t="s">
        <v>21</v>
      </c>
      <c r="K39" s="88">
        <f t="shared" si="3"/>
        <v>0</v>
      </c>
      <c r="L39" s="89">
        <f>K39/_xlfn.XLOOKUP(J39,Validation!$F$3:$F$12,Validation!$G$3:$G$12,0)</f>
        <v>0</v>
      </c>
      <c r="M39" s="80"/>
      <c r="N39" s="84"/>
    </row>
    <row r="40" spans="2:14" s="79" customFormat="1" ht="20.5" customHeight="1" x14ac:dyDescent="0.35">
      <c r="B40" s="17"/>
      <c r="C40" s="165" t="s">
        <v>207</v>
      </c>
      <c r="D40" s="107"/>
      <c r="E40" s="108"/>
      <c r="F40" s="109"/>
      <c r="G40" s="110"/>
      <c r="H40" s="111"/>
      <c r="I40" s="112"/>
      <c r="J40" s="111"/>
      <c r="K40" s="112">
        <f t="shared" si="3"/>
        <v>0</v>
      </c>
      <c r="L40" s="113"/>
      <c r="M40" s="114"/>
      <c r="N40" s="164"/>
    </row>
    <row r="41" spans="2:14" s="79" customFormat="1" x14ac:dyDescent="0.35">
      <c r="B41" s="17"/>
      <c r="C41" s="119" t="s">
        <v>287</v>
      </c>
      <c r="D41" s="84" t="s">
        <v>35</v>
      </c>
      <c r="E41" s="85" t="s">
        <v>43</v>
      </c>
      <c r="F41" s="86">
        <v>1</v>
      </c>
      <c r="G41" s="50">
        <v>1</v>
      </c>
      <c r="H41" s="87" t="s">
        <v>21</v>
      </c>
      <c r="I41" s="88"/>
      <c r="J41" s="87" t="s">
        <v>21</v>
      </c>
      <c r="K41" s="88">
        <f t="shared" si="3"/>
        <v>0</v>
      </c>
      <c r="L41" s="89">
        <f>K41/_xlfn.XLOOKUP(J41,Validation!$F$3:$F$12,Validation!$G$3:$G$12,0)</f>
        <v>0</v>
      </c>
      <c r="M41" s="80"/>
      <c r="N41" s="84"/>
    </row>
    <row r="42" spans="2:14" s="79" customFormat="1" x14ac:dyDescent="0.35">
      <c r="B42" s="17"/>
      <c r="C42" s="119" t="s">
        <v>288</v>
      </c>
      <c r="D42" s="84" t="s">
        <v>35</v>
      </c>
      <c r="E42" s="85" t="s">
        <v>43</v>
      </c>
      <c r="F42" s="86">
        <v>1</v>
      </c>
      <c r="G42" s="50">
        <v>1</v>
      </c>
      <c r="H42" s="87" t="s">
        <v>21</v>
      </c>
      <c r="I42" s="88"/>
      <c r="J42" s="87" t="s">
        <v>21</v>
      </c>
      <c r="K42" s="88">
        <f t="shared" si="3"/>
        <v>0</v>
      </c>
      <c r="L42" s="89">
        <f>K42/_xlfn.XLOOKUP(J42,Validation!$F$3:$F$12,Validation!$G$3:$G$12,0)</f>
        <v>0</v>
      </c>
      <c r="M42" s="80"/>
      <c r="N42" s="47"/>
    </row>
    <row r="43" spans="2:14" s="79" customFormat="1" ht="14.5" customHeight="1" x14ac:dyDescent="0.35">
      <c r="B43" s="17"/>
      <c r="C43" s="120"/>
      <c r="D43" s="96"/>
      <c r="E43" s="85"/>
      <c r="F43" s="86"/>
      <c r="G43" s="50"/>
      <c r="H43" s="87"/>
      <c r="I43" s="88"/>
      <c r="J43" s="87"/>
      <c r="K43" s="88"/>
      <c r="L43" s="89"/>
      <c r="M43" s="83"/>
      <c r="N43" s="47"/>
    </row>
    <row r="44" spans="2:14" s="12" customFormat="1" x14ac:dyDescent="0.35">
      <c r="B44" s="67" t="s">
        <v>67</v>
      </c>
      <c r="C44" s="106" t="s">
        <v>24</v>
      </c>
      <c r="D44" s="68"/>
      <c r="E44" s="69"/>
      <c r="F44" s="70"/>
      <c r="G44" s="71"/>
      <c r="H44" s="72"/>
      <c r="I44" s="76"/>
      <c r="J44" s="72">
        <f t="shared" ref="J44:J46" si="4">H44</f>
        <v>0</v>
      </c>
      <c r="K44" s="76"/>
      <c r="L44" s="43">
        <f>SUM(L45:L46)</f>
        <v>0</v>
      </c>
      <c r="M44" s="174">
        <f>L44</f>
        <v>0</v>
      </c>
      <c r="N44" s="68"/>
    </row>
    <row r="45" spans="2:14" s="102" customFormat="1" ht="54" customHeight="1" x14ac:dyDescent="0.35">
      <c r="B45" s="105" t="s">
        <v>69</v>
      </c>
      <c r="C45" s="100" t="s">
        <v>293</v>
      </c>
      <c r="D45" s="101" t="s">
        <v>25</v>
      </c>
      <c r="E45" s="91" t="s">
        <v>43</v>
      </c>
      <c r="F45" s="102">
        <f>F9</f>
        <v>45</v>
      </c>
      <c r="G45" s="92">
        <v>1</v>
      </c>
      <c r="H45" s="90" t="s">
        <v>60</v>
      </c>
      <c r="I45" s="103"/>
      <c r="J45" s="90" t="str">
        <f t="shared" si="4"/>
        <v>IDR</v>
      </c>
      <c r="K45" s="103">
        <f>F45*G45*I45</f>
        <v>0</v>
      </c>
      <c r="L45" s="104">
        <f>K45/_xlfn.XLOOKUP(J45,Validation!$F$3:$F$12,Validation!$G$3:$G$12,0)</f>
        <v>0</v>
      </c>
      <c r="M45" s="104"/>
      <c r="N45" s="100" t="s">
        <v>278</v>
      </c>
    </row>
    <row r="46" spans="2:14" s="102" customFormat="1" ht="130.5" x14ac:dyDescent="0.35">
      <c r="B46" s="105" t="s">
        <v>71</v>
      </c>
      <c r="C46" s="100" t="s">
        <v>285</v>
      </c>
      <c r="D46" s="101" t="s">
        <v>25</v>
      </c>
      <c r="E46" s="91" t="s">
        <v>26</v>
      </c>
      <c r="F46" s="102">
        <v>1</v>
      </c>
      <c r="G46" s="92">
        <v>1</v>
      </c>
      <c r="H46" s="90" t="s">
        <v>60</v>
      </c>
      <c r="I46" s="103"/>
      <c r="J46" s="90" t="str">
        <f t="shared" si="4"/>
        <v>IDR</v>
      </c>
      <c r="K46" s="103">
        <f t="shared" ref="K46" si="5">F46*G46*I46</f>
        <v>0</v>
      </c>
      <c r="L46" s="104">
        <f>K46/_xlfn.XLOOKUP(J46,Validation!$F$3:$F$12,Validation!$G$3:$G$12,0)</f>
        <v>0</v>
      </c>
      <c r="M46" s="104"/>
      <c r="N46" s="100" t="s">
        <v>291</v>
      </c>
    </row>
    <row r="47" spans="2:14" s="151" customFormat="1" ht="87" x14ac:dyDescent="0.35">
      <c r="B47" s="154" t="s">
        <v>77</v>
      </c>
      <c r="C47" s="155" t="s">
        <v>242</v>
      </c>
      <c r="D47" s="156"/>
      <c r="E47" s="157"/>
      <c r="F47" s="158"/>
      <c r="G47" s="159"/>
      <c r="H47" s="160"/>
      <c r="I47" s="161"/>
      <c r="J47" s="160"/>
      <c r="K47" s="161"/>
      <c r="L47" s="162"/>
      <c r="M47" s="162"/>
      <c r="N47" s="155" t="s">
        <v>277</v>
      </c>
    </row>
    <row r="48" spans="2:14" s="102" customFormat="1" ht="25" customHeight="1" x14ac:dyDescent="0.35">
      <c r="B48" s="105"/>
      <c r="C48" s="100"/>
      <c r="D48" s="101"/>
      <c r="E48" s="91"/>
      <c r="G48" s="92"/>
      <c r="H48" s="90"/>
      <c r="I48" s="103"/>
      <c r="J48" s="90"/>
      <c r="K48" s="103"/>
      <c r="L48" s="104"/>
      <c r="M48" s="104"/>
      <c r="N48" s="100"/>
    </row>
    <row r="49" spans="2:14" s="151" customFormat="1" ht="33.5" customHeight="1" x14ac:dyDescent="0.35">
      <c r="B49" s="154" t="s">
        <v>85</v>
      </c>
      <c r="C49" s="171" t="s">
        <v>226</v>
      </c>
      <c r="D49" s="156" t="s">
        <v>186</v>
      </c>
      <c r="E49" s="157" t="s">
        <v>23</v>
      </c>
      <c r="F49" s="158"/>
      <c r="G49" s="159"/>
      <c r="H49" s="160"/>
      <c r="I49" s="161"/>
      <c r="J49" s="160">
        <f t="shared" ref="J49" si="6">H49</f>
        <v>0</v>
      </c>
      <c r="K49" s="161">
        <f t="shared" ref="K49" si="7">F49*G49*I49</f>
        <v>0</v>
      </c>
      <c r="L49" s="173">
        <v>2000</v>
      </c>
      <c r="M49" s="173">
        <f>IFERROR(SUMIFS(L:L, B:B, B49 &amp; "*"), "")</f>
        <v>2000</v>
      </c>
      <c r="N49" s="155" t="s">
        <v>279</v>
      </c>
    </row>
    <row r="50" spans="2:14" s="102" customFormat="1" ht="26" customHeight="1" x14ac:dyDescent="0.35">
      <c r="B50" s="105"/>
      <c r="C50" s="100"/>
      <c r="D50" s="101"/>
      <c r="E50" s="91"/>
      <c r="G50" s="92"/>
      <c r="H50" s="90"/>
      <c r="I50" s="103"/>
      <c r="J50" s="90"/>
      <c r="K50" s="103"/>
      <c r="L50" s="104"/>
      <c r="M50" s="104"/>
      <c r="N50" s="101"/>
    </row>
    <row r="51" spans="2:14" s="151" customFormat="1" ht="29" x14ac:dyDescent="0.35">
      <c r="B51" s="154" t="s">
        <v>87</v>
      </c>
      <c r="C51" s="155" t="s">
        <v>88</v>
      </c>
      <c r="D51" s="156" t="s">
        <v>19</v>
      </c>
      <c r="E51" s="157" t="s">
        <v>23</v>
      </c>
      <c r="F51" s="158"/>
      <c r="G51" s="159"/>
      <c r="H51" s="160"/>
      <c r="I51" s="161"/>
      <c r="J51" s="160">
        <f t="shared" si="2"/>
        <v>0</v>
      </c>
      <c r="K51" s="161">
        <f t="shared" si="3"/>
        <v>0</v>
      </c>
      <c r="L51" s="162"/>
      <c r="M51" s="173">
        <f>IFERROR(SUMIFS(L:L, B:B, B51 &amp; "*"), "")</f>
        <v>0</v>
      </c>
      <c r="N51" s="155" t="s">
        <v>281</v>
      </c>
    </row>
    <row r="52" spans="2:14" x14ac:dyDescent="0.35">
      <c r="B52" s="26"/>
      <c r="C52" s="99" t="s">
        <v>282</v>
      </c>
      <c r="D52" s="23" t="s">
        <v>19</v>
      </c>
      <c r="E52" s="36"/>
      <c r="G52" s="28"/>
      <c r="H52" s="32"/>
      <c r="I52" s="75"/>
      <c r="J52" s="32"/>
      <c r="K52" s="75"/>
      <c r="L52" s="21"/>
      <c r="M52" s="21"/>
      <c r="N52" s="23"/>
    </row>
    <row r="53" spans="2:14" x14ac:dyDescent="0.35">
      <c r="B53" s="26"/>
      <c r="C53" s="99" t="s">
        <v>283</v>
      </c>
      <c r="D53" s="23" t="s">
        <v>19</v>
      </c>
      <c r="E53" s="36"/>
      <c r="G53" s="28"/>
      <c r="H53" s="32"/>
      <c r="I53" s="75"/>
      <c r="J53" s="32"/>
      <c r="K53" s="75"/>
      <c r="L53" s="21"/>
      <c r="M53" s="21"/>
      <c r="N53" s="23"/>
    </row>
    <row r="54" spans="2:14" ht="15" thickBot="1" x14ac:dyDescent="0.4">
      <c r="B54" s="41"/>
      <c r="C54" s="121"/>
      <c r="D54" s="24"/>
      <c r="E54" s="39"/>
      <c r="F54" s="19"/>
      <c r="G54" s="29"/>
      <c r="H54" s="33"/>
      <c r="I54" s="78"/>
      <c r="J54" s="33"/>
      <c r="K54" s="78"/>
      <c r="L54" s="22"/>
      <c r="M54" s="22"/>
      <c r="N54" s="24"/>
    </row>
  </sheetData>
  <mergeCells count="11">
    <mergeCell ref="H6:H7"/>
    <mergeCell ref="I6:I7"/>
    <mergeCell ref="J6:J7"/>
    <mergeCell ref="K6:K7"/>
    <mergeCell ref="N6:N7"/>
    <mergeCell ref="G6:G7"/>
    <mergeCell ref="B6:B7"/>
    <mergeCell ref="C6:C7"/>
    <mergeCell ref="D6:D7"/>
    <mergeCell ref="E6:E7"/>
    <mergeCell ref="F6:F7"/>
  </mergeCells>
  <dataValidations count="2">
    <dataValidation type="whole" operator="greaterThan" allowBlank="1" showInputMessage="1" showErrorMessage="1" error="Input Number" sqref="F44:F1048576 F1:F42" xr:uid="{C731E76D-E602-447C-A426-D8C0A70F3EC4}">
      <formula1>0</formula1>
    </dataValidation>
    <dataValidation operator="greaterThan" allowBlank="1" showInputMessage="1" showErrorMessage="1" error="Input Number" sqref="G44:G1048576 G1:G42" xr:uid="{0A323783-D077-457B-93C5-0EE4E11A3511}"/>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B0E30E8A-F556-465E-84C2-EBDD78DE09C9}">
          <x14:formula1>
            <xm:f>Validation!$B$3:$B$20</xm:f>
          </x14:formula1>
          <xm:sqref>D44:D1048576 D1:D42</xm:sqref>
        </x14:dataValidation>
        <x14:dataValidation type="list" allowBlank="1" showInputMessage="1" showErrorMessage="1" error="See Drop Down Menu" xr:uid="{585D960D-EF09-4EB1-AE9E-9BBD9F8E72EF}">
          <x14:formula1>
            <xm:f>Validation!$D$3:$D$17</xm:f>
          </x14:formula1>
          <xm:sqref>E44:E1048576 E1:E42</xm:sqref>
        </x14:dataValidation>
        <x14:dataValidation type="list" allowBlank="1" showInputMessage="1" showErrorMessage="1" xr:uid="{0DAF1FED-28C0-477E-B7FF-F1587B68C8FA}">
          <x14:formula1>
            <xm:f>Validation!$F$3:$F$12</xm:f>
          </x14:formula1>
          <xm:sqref>J29:J42 H44:H1048576 H29:H42 H1:H27 J25</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2647A-9AC9-47F6-9699-FE88321A5108}">
  <sheetPr>
    <tabColor rgb="FFFFC000"/>
  </sheetPr>
  <dimension ref="B2:K41"/>
  <sheetViews>
    <sheetView workbookViewId="0">
      <selection activeCell="E8" sqref="E8"/>
    </sheetView>
  </sheetViews>
  <sheetFormatPr defaultRowHeight="14.5" x14ac:dyDescent="0.35"/>
  <cols>
    <col min="1" max="1" width="2.7265625" customWidth="1"/>
    <col min="2" max="2" width="16.54296875" customWidth="1"/>
    <col min="3" max="3" width="13.7265625" bestFit="1" customWidth="1"/>
    <col min="4" max="4" width="14.453125" customWidth="1"/>
    <col min="5" max="5" width="17" customWidth="1"/>
    <col min="6" max="6" width="19.54296875" customWidth="1"/>
    <col min="7" max="7" width="17.1796875" customWidth="1"/>
    <col min="8" max="8" width="57.1796875" customWidth="1"/>
    <col min="9" max="9" width="28.54296875" customWidth="1"/>
    <col min="10" max="10" width="52.1796875" bestFit="1" customWidth="1"/>
    <col min="11" max="11" width="16.81640625" customWidth="1"/>
  </cols>
  <sheetData>
    <row r="2" spans="2:11" s="61" customFormat="1" ht="29" x14ac:dyDescent="0.35">
      <c r="B2" s="59" t="s">
        <v>95</v>
      </c>
      <c r="C2" s="59" t="s">
        <v>96</v>
      </c>
      <c r="D2" s="59" t="s">
        <v>97</v>
      </c>
      <c r="E2" s="59" t="s">
        <v>98</v>
      </c>
      <c r="F2" s="59" t="s">
        <v>46</v>
      </c>
      <c r="G2" s="60" t="s">
        <v>99</v>
      </c>
      <c r="H2" s="59" t="s">
        <v>100</v>
      </c>
      <c r="I2" s="60" t="s">
        <v>101</v>
      </c>
      <c r="J2" s="59" t="s">
        <v>102</v>
      </c>
      <c r="K2" s="10"/>
    </row>
    <row r="3" spans="2:11" x14ac:dyDescent="0.35">
      <c r="B3" t="s">
        <v>103</v>
      </c>
      <c r="C3" s="13">
        <v>240</v>
      </c>
      <c r="D3" s="11">
        <v>0.55000000000000004</v>
      </c>
      <c r="E3" s="13">
        <f>C3*D3</f>
        <v>132</v>
      </c>
      <c r="F3" s="13">
        <f>C3-E3</f>
        <v>108</v>
      </c>
      <c r="G3" s="16">
        <v>34</v>
      </c>
      <c r="H3" s="14" t="s">
        <v>104</v>
      </c>
      <c r="I3" s="16">
        <v>12</v>
      </c>
      <c r="J3" t="s">
        <v>105</v>
      </c>
      <c r="K3" s="15"/>
    </row>
    <row r="4" spans="2:11" x14ac:dyDescent="0.35">
      <c r="B4" t="s">
        <v>3</v>
      </c>
      <c r="C4" s="13">
        <v>340</v>
      </c>
      <c r="D4" s="11">
        <v>0.5</v>
      </c>
      <c r="E4" s="13">
        <f t="shared" ref="E4:E10" si="0">C4*D4</f>
        <v>170</v>
      </c>
      <c r="F4" s="13">
        <f t="shared" ref="F4:F10" si="1">C4-E4</f>
        <v>170</v>
      </c>
      <c r="G4" s="48">
        <v>10</v>
      </c>
      <c r="H4" s="14" t="s">
        <v>106</v>
      </c>
      <c r="I4" s="48">
        <v>10</v>
      </c>
      <c r="J4" t="s">
        <v>107</v>
      </c>
      <c r="K4" s="15"/>
    </row>
    <row r="5" spans="2:11" x14ac:dyDescent="0.35">
      <c r="B5" t="s">
        <v>108</v>
      </c>
      <c r="C5" s="13">
        <v>300</v>
      </c>
      <c r="D5" s="11">
        <v>0.6</v>
      </c>
      <c r="E5" s="13">
        <f t="shared" si="0"/>
        <v>180</v>
      </c>
      <c r="F5" s="13">
        <f t="shared" si="1"/>
        <v>120</v>
      </c>
      <c r="G5" s="16">
        <v>10</v>
      </c>
      <c r="H5" s="14" t="s">
        <v>109</v>
      </c>
      <c r="I5" s="16">
        <v>10</v>
      </c>
      <c r="J5" t="s">
        <v>110</v>
      </c>
      <c r="K5" s="15"/>
    </row>
    <row r="6" spans="2:11" x14ac:dyDescent="0.35">
      <c r="B6" t="s">
        <v>92</v>
      </c>
      <c r="C6" s="13">
        <v>283</v>
      </c>
      <c r="D6" s="11">
        <v>0.71</v>
      </c>
      <c r="E6" s="13">
        <f t="shared" si="0"/>
        <v>200.92999999999998</v>
      </c>
      <c r="F6" s="13">
        <f t="shared" si="1"/>
        <v>82.070000000000022</v>
      </c>
      <c r="G6" s="16">
        <v>12</v>
      </c>
      <c r="H6" s="14" t="s">
        <v>111</v>
      </c>
      <c r="I6" s="16">
        <v>10</v>
      </c>
      <c r="J6" t="s">
        <v>112</v>
      </c>
      <c r="K6" s="15"/>
    </row>
    <row r="7" spans="2:11" x14ac:dyDescent="0.35">
      <c r="B7" t="s">
        <v>113</v>
      </c>
      <c r="C7" s="13">
        <v>333</v>
      </c>
      <c r="D7" s="11">
        <v>0.68</v>
      </c>
      <c r="E7" s="13">
        <f t="shared" si="0"/>
        <v>226.44000000000003</v>
      </c>
      <c r="F7" s="13">
        <f t="shared" si="1"/>
        <v>106.55999999999997</v>
      </c>
      <c r="G7" s="16">
        <v>10</v>
      </c>
      <c r="H7" s="14" t="s">
        <v>114</v>
      </c>
      <c r="I7" s="16">
        <v>10</v>
      </c>
      <c r="J7" t="s">
        <v>115</v>
      </c>
      <c r="K7" s="15"/>
    </row>
    <row r="8" spans="2:11" x14ac:dyDescent="0.35">
      <c r="B8" t="s">
        <v>116</v>
      </c>
      <c r="C8" s="13">
        <v>300</v>
      </c>
      <c r="D8" s="11">
        <v>0.6</v>
      </c>
      <c r="E8" s="13">
        <f t="shared" si="0"/>
        <v>180</v>
      </c>
      <c r="F8" s="13">
        <f t="shared" si="1"/>
        <v>120</v>
      </c>
      <c r="G8" s="16">
        <v>12</v>
      </c>
      <c r="H8" s="14" t="s">
        <v>117</v>
      </c>
      <c r="I8" s="16">
        <v>12</v>
      </c>
      <c r="J8" t="s">
        <v>118</v>
      </c>
      <c r="K8" s="15"/>
    </row>
    <row r="9" spans="2:11" x14ac:dyDescent="0.35">
      <c r="B9" t="s">
        <v>119</v>
      </c>
      <c r="C9" s="13">
        <v>350</v>
      </c>
      <c r="D9" s="11">
        <v>0.55000000000000004</v>
      </c>
      <c r="E9" s="13">
        <f t="shared" si="0"/>
        <v>192.50000000000003</v>
      </c>
      <c r="F9" s="13">
        <f t="shared" si="1"/>
        <v>157.49999999999997</v>
      </c>
      <c r="G9" s="16">
        <v>12</v>
      </c>
      <c r="H9" s="14" t="s">
        <v>120</v>
      </c>
      <c r="I9" s="16">
        <v>12</v>
      </c>
      <c r="J9" t="s">
        <v>121</v>
      </c>
      <c r="K9" s="15"/>
    </row>
    <row r="10" spans="2:11" x14ac:dyDescent="0.35">
      <c r="B10" s="138" t="s">
        <v>27</v>
      </c>
      <c r="C10" s="139">
        <v>212</v>
      </c>
      <c r="D10" s="140">
        <v>0.56000000000000005</v>
      </c>
      <c r="E10" s="139">
        <f t="shared" si="0"/>
        <v>118.72000000000001</v>
      </c>
      <c r="F10" s="139">
        <f t="shared" si="1"/>
        <v>93.279999999999987</v>
      </c>
      <c r="G10" s="141">
        <v>12</v>
      </c>
      <c r="H10" s="143" t="s">
        <v>122</v>
      </c>
      <c r="I10" s="141">
        <v>10</v>
      </c>
      <c r="J10" s="138" t="s">
        <v>123</v>
      </c>
      <c r="K10" s="15"/>
    </row>
    <row r="13" spans="2:11" x14ac:dyDescent="0.35">
      <c r="B13" s="45" t="s">
        <v>124</v>
      </c>
    </row>
    <row r="14" spans="2:11" x14ac:dyDescent="0.35">
      <c r="B14" s="44" t="s">
        <v>125</v>
      </c>
      <c r="D14" s="46" t="s">
        <v>126</v>
      </c>
    </row>
    <row r="16" spans="2:11" x14ac:dyDescent="0.35">
      <c r="B16" s="12" t="s">
        <v>127</v>
      </c>
    </row>
    <row r="17" spans="2:7" x14ac:dyDescent="0.35">
      <c r="B17" s="58" t="s">
        <v>128</v>
      </c>
      <c r="C17" s="58" t="s">
        <v>129</v>
      </c>
      <c r="D17" s="58" t="s">
        <v>130</v>
      </c>
      <c r="E17" s="58" t="s">
        <v>131</v>
      </c>
      <c r="F17" s="58" t="s">
        <v>91</v>
      </c>
      <c r="G17" s="1"/>
    </row>
    <row r="18" spans="2:7" x14ac:dyDescent="0.35">
      <c r="B18" s="12" t="s">
        <v>132</v>
      </c>
      <c r="C18" s="13">
        <f>AVERAGE(D18:E18)</f>
        <v>122.5</v>
      </c>
      <c r="D18" s="13">
        <v>60</v>
      </c>
      <c r="E18" s="13">
        <v>185</v>
      </c>
      <c r="F18" s="62" t="s">
        <v>133</v>
      </c>
    </row>
    <row r="19" spans="2:7" x14ac:dyDescent="0.35">
      <c r="B19" s="12" t="s">
        <v>134</v>
      </c>
      <c r="C19" s="13">
        <f t="shared" ref="C19:C24" si="2">AVERAGE(D19:E19)</f>
        <v>242.5</v>
      </c>
      <c r="D19" s="13">
        <v>70</v>
      </c>
      <c r="E19" s="13">
        <v>415</v>
      </c>
      <c r="F19" t="s">
        <v>135</v>
      </c>
    </row>
    <row r="20" spans="2:7" x14ac:dyDescent="0.35">
      <c r="B20" s="12" t="s">
        <v>136</v>
      </c>
      <c r="C20" s="13">
        <f t="shared" si="2"/>
        <v>77.5</v>
      </c>
      <c r="D20" s="13">
        <v>65</v>
      </c>
      <c r="E20" s="13">
        <v>90</v>
      </c>
      <c r="F20" t="s">
        <v>137</v>
      </c>
    </row>
    <row r="21" spans="2:7" x14ac:dyDescent="0.35">
      <c r="B21" s="12" t="s">
        <v>94</v>
      </c>
      <c r="C21" s="13">
        <f t="shared" si="2"/>
        <v>100</v>
      </c>
      <c r="D21" s="13">
        <v>50</v>
      </c>
      <c r="E21" s="13">
        <v>150</v>
      </c>
      <c r="F21" t="s">
        <v>138</v>
      </c>
    </row>
    <row r="22" spans="2:7" x14ac:dyDescent="0.35">
      <c r="B22" s="12" t="s">
        <v>93</v>
      </c>
      <c r="C22" s="13">
        <f t="shared" si="2"/>
        <v>55</v>
      </c>
      <c r="D22" s="13">
        <v>50</v>
      </c>
      <c r="E22" s="13">
        <v>60</v>
      </c>
      <c r="F22" t="s">
        <v>139</v>
      </c>
    </row>
    <row r="23" spans="2:7" x14ac:dyDescent="0.35">
      <c r="B23" s="12" t="s">
        <v>92</v>
      </c>
      <c r="C23" s="13">
        <f t="shared" si="2"/>
        <v>65</v>
      </c>
      <c r="D23" s="13">
        <v>50</v>
      </c>
      <c r="E23" s="13">
        <v>80</v>
      </c>
      <c r="F23" t="s">
        <v>140</v>
      </c>
    </row>
    <row r="24" spans="2:7" x14ac:dyDescent="0.35">
      <c r="B24" s="142" t="s">
        <v>141</v>
      </c>
      <c r="C24" s="139">
        <f t="shared" si="2"/>
        <v>70.5</v>
      </c>
      <c r="D24" s="139">
        <v>46</v>
      </c>
      <c r="E24" s="139">
        <v>95</v>
      </c>
      <c r="F24" t="s">
        <v>142</v>
      </c>
    </row>
    <row r="26" spans="2:7" x14ac:dyDescent="0.35">
      <c r="B26" s="12" t="s">
        <v>143</v>
      </c>
    </row>
    <row r="27" spans="2:7" x14ac:dyDescent="0.35">
      <c r="B27" s="12" t="s">
        <v>95</v>
      </c>
      <c r="C27" s="12" t="s">
        <v>144</v>
      </c>
      <c r="D27" t="s">
        <v>130</v>
      </c>
      <c r="G27" s="12" t="s">
        <v>145</v>
      </c>
    </row>
    <row r="28" spans="2:7" x14ac:dyDescent="0.35">
      <c r="B28" s="12" t="s">
        <v>103</v>
      </c>
      <c r="C28">
        <f>AVERAGE(D28:E28)</f>
        <v>45</v>
      </c>
      <c r="D28">
        <v>35</v>
      </c>
      <c r="E28">
        <v>55</v>
      </c>
      <c r="G28" t="s">
        <v>146</v>
      </c>
    </row>
    <row r="29" spans="2:7" x14ac:dyDescent="0.35">
      <c r="B29" s="12" t="s">
        <v>3</v>
      </c>
      <c r="C29" t="s">
        <v>147</v>
      </c>
      <c r="D29">
        <v>35</v>
      </c>
      <c r="E29">
        <v>50</v>
      </c>
      <c r="G29" t="s">
        <v>148</v>
      </c>
    </row>
    <row r="30" spans="2:7" x14ac:dyDescent="0.35">
      <c r="B30" s="12" t="s">
        <v>108</v>
      </c>
      <c r="C30" t="s">
        <v>147</v>
      </c>
      <c r="D30">
        <v>35</v>
      </c>
      <c r="E30">
        <v>50</v>
      </c>
      <c r="G30" t="s">
        <v>149</v>
      </c>
    </row>
    <row r="31" spans="2:7" x14ac:dyDescent="0.35">
      <c r="B31" s="12" t="s">
        <v>92</v>
      </c>
      <c r="C31" t="s">
        <v>150</v>
      </c>
      <c r="D31">
        <v>40</v>
      </c>
      <c r="E31">
        <v>65</v>
      </c>
      <c r="G31" t="s">
        <v>151</v>
      </c>
    </row>
    <row r="32" spans="2:7" x14ac:dyDescent="0.35">
      <c r="B32" s="12" t="s">
        <v>113</v>
      </c>
      <c r="C32" t="s">
        <v>147</v>
      </c>
      <c r="D32">
        <v>35</v>
      </c>
      <c r="E32">
        <v>50</v>
      </c>
      <c r="G32" t="s">
        <v>152</v>
      </c>
    </row>
    <row r="33" spans="2:7" x14ac:dyDescent="0.35">
      <c r="B33" s="12" t="s">
        <v>153</v>
      </c>
      <c r="C33" t="s">
        <v>150</v>
      </c>
      <c r="D33">
        <v>40</v>
      </c>
      <c r="E33">
        <v>65</v>
      </c>
      <c r="G33" t="s">
        <v>154</v>
      </c>
    </row>
    <row r="34" spans="2:7" x14ac:dyDescent="0.35">
      <c r="B34" s="12" t="s">
        <v>155</v>
      </c>
      <c r="C34" t="s">
        <v>150</v>
      </c>
      <c r="D34">
        <v>40</v>
      </c>
      <c r="E34">
        <v>65</v>
      </c>
      <c r="G34" t="s">
        <v>156</v>
      </c>
    </row>
    <row r="35" spans="2:7" x14ac:dyDescent="0.35">
      <c r="B35" s="142" t="s">
        <v>27</v>
      </c>
      <c r="C35" s="138" t="s">
        <v>157</v>
      </c>
      <c r="D35" s="138">
        <v>35</v>
      </c>
      <c r="E35" s="138">
        <v>55</v>
      </c>
      <c r="G35" t="s">
        <v>158</v>
      </c>
    </row>
    <row r="37" spans="2:7" ht="17.5" x14ac:dyDescent="0.4">
      <c r="B37" s="63" t="s">
        <v>159</v>
      </c>
    </row>
    <row r="38" spans="2:7" x14ac:dyDescent="0.35">
      <c r="B38" t="s">
        <v>160</v>
      </c>
    </row>
    <row r="39" spans="2:7" x14ac:dyDescent="0.35">
      <c r="B39" s="12" t="s">
        <v>161</v>
      </c>
    </row>
    <row r="40" spans="2:7" x14ac:dyDescent="0.35">
      <c r="B40" t="s">
        <v>162</v>
      </c>
    </row>
    <row r="41" spans="2:7" x14ac:dyDescent="0.35">
      <c r="B41" t="s">
        <v>163</v>
      </c>
    </row>
  </sheetData>
  <hyperlinks>
    <hyperlink ref="D14" r:id="rId1" xr:uid="{21D22F96-18D3-4543-B6F2-7E89C18A581D}"/>
  </hyperlinks>
  <pageMargins left="0.7" right="0.7" top="0.75" bottom="0.75" header="0.3" footer="0.3"/>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F144E1-10C0-4755-983D-78C5442DF1F6}">
  <dimension ref="B1:O28"/>
  <sheetViews>
    <sheetView zoomScale="70" zoomScaleNormal="70" workbookViewId="0">
      <pane xSplit="3" ySplit="7" topLeftCell="D8" activePane="bottomRight" state="frozen"/>
      <selection pane="topRight" activeCell="D1" sqref="D1"/>
      <selection pane="bottomLeft" activeCell="A9" sqref="A9"/>
      <selection pane="bottomRight" activeCell="F18" sqref="F18"/>
    </sheetView>
  </sheetViews>
  <sheetFormatPr defaultRowHeight="14.5" x14ac:dyDescent="0.35"/>
  <cols>
    <col min="1" max="1" width="1.1796875" customWidth="1"/>
    <col min="2" max="2" width="15.26953125" style="1" customWidth="1"/>
    <col min="3" max="3" width="46.7265625" style="66" customWidth="1"/>
    <col min="4" max="4" width="21.54296875" customWidth="1"/>
    <col min="5" max="5" width="9.36328125" customWidth="1"/>
    <col min="6" max="7" width="10.81640625" customWidth="1"/>
    <col min="8" max="8" width="5.1796875" style="8" customWidth="1"/>
    <col min="9" max="9" width="15.81640625" style="73" customWidth="1"/>
    <col min="10" max="10" width="6" style="8" customWidth="1"/>
    <col min="11" max="11" width="17.08984375" style="73" customWidth="1"/>
    <col min="12" max="12" width="16.26953125" style="8" customWidth="1"/>
    <col min="13" max="13" width="17.453125" style="8" customWidth="1"/>
    <col min="14" max="14" width="50.453125" bestFit="1" customWidth="1"/>
  </cols>
  <sheetData>
    <row r="1" spans="2:15" x14ac:dyDescent="0.35">
      <c r="B1"/>
    </row>
    <row r="2" spans="2:15" x14ac:dyDescent="0.35">
      <c r="B2" t="s">
        <v>236</v>
      </c>
      <c r="C2" s="61" t="s">
        <v>237</v>
      </c>
    </row>
    <row r="3" spans="2:15" s="102" customFormat="1" ht="29" x14ac:dyDescent="0.35">
      <c r="B3" s="102" t="s">
        <v>239</v>
      </c>
      <c r="C3" s="93" t="s">
        <v>244</v>
      </c>
      <c r="H3" s="148"/>
      <c r="I3" s="149"/>
      <c r="J3" s="148"/>
      <c r="K3" s="149"/>
      <c r="L3" s="148"/>
      <c r="M3" s="148"/>
    </row>
    <row r="4" spans="2:15" s="102" customFormat="1" x14ac:dyDescent="0.35">
      <c r="B4" s="102" t="s">
        <v>238</v>
      </c>
      <c r="C4" s="93" t="s">
        <v>256</v>
      </c>
      <c r="H4" s="148"/>
      <c r="I4" s="149"/>
      <c r="J4" s="148"/>
      <c r="K4" s="149"/>
      <c r="L4" s="148"/>
      <c r="M4" s="148"/>
    </row>
    <row r="5" spans="2:15" ht="15" thickBot="1" x14ac:dyDescent="0.4">
      <c r="B5"/>
    </row>
    <row r="6" spans="2:15" s="125" customFormat="1" ht="14.5" customHeight="1" x14ac:dyDescent="0.35">
      <c r="B6" s="178" t="s">
        <v>28</v>
      </c>
      <c r="C6" s="180" t="s">
        <v>5</v>
      </c>
      <c r="D6" s="176" t="s">
        <v>12</v>
      </c>
      <c r="E6" s="182" t="s">
        <v>13</v>
      </c>
      <c r="F6" s="184" t="s">
        <v>14</v>
      </c>
      <c r="G6" s="186" t="s">
        <v>90</v>
      </c>
      <c r="H6" s="188" t="s">
        <v>15</v>
      </c>
      <c r="I6" s="190" t="s">
        <v>16</v>
      </c>
      <c r="J6" s="188" t="s">
        <v>15</v>
      </c>
      <c r="K6" s="190" t="s">
        <v>6</v>
      </c>
      <c r="L6" s="124" t="s">
        <v>6</v>
      </c>
      <c r="M6" s="124" t="s">
        <v>17</v>
      </c>
      <c r="N6" s="176" t="s">
        <v>8</v>
      </c>
    </row>
    <row r="7" spans="2:15" s="125" customFormat="1" ht="36" customHeight="1" thickBot="1" x14ac:dyDescent="0.4">
      <c r="B7" s="179"/>
      <c r="C7" s="181"/>
      <c r="D7" s="177"/>
      <c r="E7" s="183"/>
      <c r="F7" s="185"/>
      <c r="G7" s="187"/>
      <c r="H7" s="189"/>
      <c r="I7" s="191"/>
      <c r="J7" s="189"/>
      <c r="K7" s="191"/>
      <c r="L7" s="126" t="s">
        <v>9</v>
      </c>
      <c r="M7" s="126" t="s">
        <v>241</v>
      </c>
      <c r="N7" s="177"/>
    </row>
    <row r="8" spans="2:15" s="12" customFormat="1" ht="31" customHeight="1" x14ac:dyDescent="0.35">
      <c r="B8" s="25">
        <v>4.3</v>
      </c>
      <c r="C8" s="147" t="s">
        <v>257</v>
      </c>
      <c r="D8" s="30"/>
      <c r="E8" s="37"/>
      <c r="F8" s="27"/>
      <c r="G8" s="38"/>
      <c r="H8" s="31"/>
      <c r="I8" s="74"/>
      <c r="J8" s="31"/>
      <c r="K8" s="74"/>
      <c r="L8" s="34"/>
      <c r="M8" s="172">
        <f>M10+M15+M20+M23+M25</f>
        <v>1000</v>
      </c>
      <c r="N8" s="30"/>
    </row>
    <row r="9" spans="2:15" x14ac:dyDescent="0.35">
      <c r="B9" s="17"/>
      <c r="C9" s="116"/>
      <c r="D9" s="23"/>
      <c r="E9" s="36"/>
      <c r="G9" s="28"/>
      <c r="H9" s="32"/>
      <c r="I9" s="77"/>
      <c r="J9" s="32"/>
      <c r="K9" s="75"/>
      <c r="L9" s="21"/>
      <c r="M9" s="21"/>
      <c r="N9" s="23"/>
    </row>
    <row r="10" spans="2:15" s="102" customFormat="1" ht="36" customHeight="1" x14ac:dyDescent="0.35">
      <c r="B10" s="154" t="s">
        <v>265</v>
      </c>
      <c r="C10" s="155" t="s">
        <v>258</v>
      </c>
      <c r="D10" s="156"/>
      <c r="E10" s="157"/>
      <c r="F10" s="158"/>
      <c r="G10" s="159"/>
      <c r="H10" s="160"/>
      <c r="I10" s="161"/>
      <c r="J10" s="160"/>
      <c r="K10" s="161"/>
      <c r="L10" s="162">
        <f>SUM(L11:L14)</f>
        <v>0</v>
      </c>
      <c r="M10" s="173">
        <f>L10</f>
        <v>0</v>
      </c>
      <c r="N10" s="155" t="s">
        <v>261</v>
      </c>
    </row>
    <row r="11" spans="2:15" s="102" customFormat="1" ht="24.5" customHeight="1" x14ac:dyDescent="0.35">
      <c r="B11" s="105" t="s">
        <v>266</v>
      </c>
      <c r="C11" s="150" t="s">
        <v>259</v>
      </c>
      <c r="D11" s="101" t="s">
        <v>173</v>
      </c>
      <c r="E11" s="91" t="s">
        <v>23</v>
      </c>
      <c r="F11" s="102">
        <v>1</v>
      </c>
      <c r="G11" s="92">
        <v>1</v>
      </c>
      <c r="H11" s="90" t="s">
        <v>180</v>
      </c>
      <c r="I11" s="103"/>
      <c r="J11" s="90" t="str">
        <f t="shared" ref="J11:J12" si="0">H11</f>
        <v>MYR</v>
      </c>
      <c r="K11" s="103">
        <f>F11*G11*I11</f>
        <v>0</v>
      </c>
      <c r="L11" s="104">
        <f>K11/_xlfn.XLOOKUP(J11,Validation!$F$3:$F$12,Validation!$G$3:$G$12,0)</f>
        <v>0</v>
      </c>
      <c r="M11" s="104"/>
      <c r="N11" s="100"/>
      <c r="O11" s="93"/>
    </row>
    <row r="12" spans="2:15" s="102" customFormat="1" ht="31.5" customHeight="1" x14ac:dyDescent="0.35">
      <c r="B12" s="105" t="s">
        <v>267</v>
      </c>
      <c r="C12" s="100" t="s">
        <v>275</v>
      </c>
      <c r="D12" s="101" t="s">
        <v>173</v>
      </c>
      <c r="E12" s="91" t="s">
        <v>23</v>
      </c>
      <c r="F12" s="102">
        <v>1</v>
      </c>
      <c r="G12" s="92">
        <v>1</v>
      </c>
      <c r="H12" s="90" t="s">
        <v>180</v>
      </c>
      <c r="I12" s="103"/>
      <c r="J12" s="90" t="str">
        <f t="shared" si="0"/>
        <v>MYR</v>
      </c>
      <c r="K12" s="103">
        <f t="shared" ref="K12" si="1">F12*G12*I12</f>
        <v>0</v>
      </c>
      <c r="L12" s="104">
        <f>K12/_xlfn.XLOOKUP(J12,Validation!$F$3:$F$12,Validation!$G$3:$G$12,0)</f>
        <v>0</v>
      </c>
      <c r="M12" s="104"/>
      <c r="N12" s="101"/>
    </row>
    <row r="13" spans="2:15" s="102" customFormat="1" ht="17" customHeight="1" x14ac:dyDescent="0.35">
      <c r="B13" s="105"/>
      <c r="C13" s="100"/>
      <c r="D13" s="101"/>
      <c r="E13" s="91"/>
      <c r="G13" s="92"/>
      <c r="H13" s="90"/>
      <c r="I13" s="103"/>
      <c r="J13" s="90"/>
      <c r="K13" s="103"/>
      <c r="L13" s="104"/>
      <c r="M13" s="104"/>
      <c r="N13" s="100"/>
    </row>
    <row r="14" spans="2:15" s="102" customFormat="1" x14ac:dyDescent="0.35">
      <c r="B14" s="105"/>
      <c r="C14" s="100"/>
      <c r="D14" s="101"/>
      <c r="E14" s="91"/>
      <c r="G14" s="92"/>
      <c r="H14" s="90"/>
      <c r="I14" s="168"/>
      <c r="J14" s="90"/>
      <c r="K14" s="103"/>
      <c r="L14" s="104"/>
      <c r="M14" s="104"/>
      <c r="N14" s="153"/>
    </row>
    <row r="15" spans="2:15" s="102" customFormat="1" ht="33.5" customHeight="1" x14ac:dyDescent="0.35">
      <c r="B15" s="154" t="s">
        <v>268</v>
      </c>
      <c r="C15" s="155" t="s">
        <v>286</v>
      </c>
      <c r="D15" s="156"/>
      <c r="E15" s="157"/>
      <c r="F15" s="158"/>
      <c r="G15" s="159"/>
      <c r="H15" s="160"/>
      <c r="I15" s="161"/>
      <c r="J15" s="160">
        <f t="shared" ref="J15:J25" si="2">H15</f>
        <v>0</v>
      </c>
      <c r="K15" s="161"/>
      <c r="L15" s="162">
        <f>SUM(L16:L18)</f>
        <v>0</v>
      </c>
      <c r="M15" s="173">
        <f>L15</f>
        <v>0</v>
      </c>
      <c r="N15" s="155" t="s">
        <v>261</v>
      </c>
    </row>
    <row r="16" spans="2:15" s="102" customFormat="1" ht="24.5" customHeight="1" x14ac:dyDescent="0.35">
      <c r="B16" s="105" t="s">
        <v>269</v>
      </c>
      <c r="C16" s="150" t="s">
        <v>259</v>
      </c>
      <c r="D16" s="101" t="s">
        <v>173</v>
      </c>
      <c r="E16" s="91" t="s">
        <v>23</v>
      </c>
      <c r="F16" s="102">
        <v>1</v>
      </c>
      <c r="G16" s="92">
        <v>1</v>
      </c>
      <c r="H16" s="90" t="s">
        <v>60</v>
      </c>
      <c r="I16" s="103"/>
      <c r="J16" s="90" t="str">
        <f t="shared" si="2"/>
        <v>IDR</v>
      </c>
      <c r="K16" s="103">
        <f>F16*G16*I16</f>
        <v>0</v>
      </c>
      <c r="L16" s="104">
        <f>K16/_xlfn.XLOOKUP(J16,Validation!$F$3:$F$12,Validation!$G$3:$G$12,0)</f>
        <v>0</v>
      </c>
      <c r="M16" s="104"/>
      <c r="N16" s="100"/>
      <c r="O16" s="93"/>
    </row>
    <row r="17" spans="2:14" s="102" customFormat="1" ht="21.5" customHeight="1" x14ac:dyDescent="0.35">
      <c r="B17" s="105" t="s">
        <v>270</v>
      </c>
      <c r="C17" s="100" t="s">
        <v>260</v>
      </c>
      <c r="D17" s="101" t="s">
        <v>173</v>
      </c>
      <c r="E17" s="91" t="s">
        <v>23</v>
      </c>
      <c r="F17" s="102">
        <v>1</v>
      </c>
      <c r="G17" s="92">
        <v>1</v>
      </c>
      <c r="H17" s="90" t="s">
        <v>60</v>
      </c>
      <c r="I17" s="103"/>
      <c r="J17" s="90" t="str">
        <f t="shared" si="2"/>
        <v>IDR</v>
      </c>
      <c r="K17" s="103">
        <f t="shared" ref="K17" si="3">F17*G17*I17</f>
        <v>0</v>
      </c>
      <c r="L17" s="104">
        <f>K17/_xlfn.XLOOKUP(J17,Validation!$F$3:$F$12,Validation!$G$3:$G$12,0)</f>
        <v>0</v>
      </c>
      <c r="M17" s="104"/>
      <c r="N17" s="101"/>
    </row>
    <row r="18" spans="2:14" x14ac:dyDescent="0.35">
      <c r="B18" s="17"/>
      <c r="C18" s="99"/>
      <c r="D18" s="23"/>
      <c r="E18" s="36"/>
      <c r="G18" s="28"/>
      <c r="H18" s="32"/>
      <c r="I18" s="75"/>
      <c r="J18" s="32"/>
      <c r="K18" s="75"/>
      <c r="L18" s="21"/>
      <c r="M18" s="98"/>
      <c r="N18" s="23"/>
    </row>
    <row r="19" spans="2:14" s="79" customFormat="1" ht="14.5" customHeight="1" x14ac:dyDescent="0.35">
      <c r="B19" s="17"/>
      <c r="C19" s="120"/>
      <c r="D19" s="96"/>
      <c r="E19" s="85"/>
      <c r="F19" s="86"/>
      <c r="G19" s="50"/>
      <c r="H19" s="87"/>
      <c r="I19" s="88"/>
      <c r="J19" s="87"/>
      <c r="K19" s="88"/>
      <c r="L19" s="89"/>
      <c r="M19" s="83"/>
      <c r="N19" s="47"/>
    </row>
    <row r="20" spans="2:14" s="151" customFormat="1" ht="29" x14ac:dyDescent="0.35">
      <c r="B20" s="154" t="s">
        <v>271</v>
      </c>
      <c r="C20" s="155" t="s">
        <v>272</v>
      </c>
      <c r="D20" s="156"/>
      <c r="E20" s="157"/>
      <c r="F20" s="158"/>
      <c r="G20" s="159"/>
      <c r="H20" s="160"/>
      <c r="I20" s="161"/>
      <c r="J20" s="160">
        <f t="shared" ref="J20:J21" si="4">H20</f>
        <v>0</v>
      </c>
      <c r="K20" s="161"/>
      <c r="L20" s="162">
        <f>SUM(L21:L21)</f>
        <v>0</v>
      </c>
      <c r="M20" s="173"/>
      <c r="N20" s="155" t="s">
        <v>261</v>
      </c>
    </row>
    <row r="21" spans="2:14" s="102" customFormat="1" ht="27.5" customHeight="1" x14ac:dyDescent="0.35">
      <c r="B21" s="105" t="s">
        <v>273</v>
      </c>
      <c r="C21" s="100"/>
      <c r="D21" s="101" t="s">
        <v>19</v>
      </c>
      <c r="E21" s="91" t="s">
        <v>26</v>
      </c>
      <c r="G21" s="92">
        <v>1</v>
      </c>
      <c r="H21" s="90" t="s">
        <v>9</v>
      </c>
      <c r="I21" s="103"/>
      <c r="J21" s="90" t="str">
        <f t="shared" si="4"/>
        <v>AUD</v>
      </c>
      <c r="K21" s="103">
        <f>F21*G21*I21</f>
        <v>0</v>
      </c>
      <c r="L21" s="104">
        <f>K21/_xlfn.XLOOKUP(J21,Validation!$F$3:$F$12,Validation!$G$3:$G$12,0)</f>
        <v>0</v>
      </c>
      <c r="M21" s="104"/>
      <c r="N21" s="100"/>
    </row>
    <row r="22" spans="2:14" s="102" customFormat="1" ht="25" customHeight="1" x14ac:dyDescent="0.35">
      <c r="B22" s="105" t="s">
        <v>274</v>
      </c>
      <c r="C22" s="100"/>
      <c r="D22" s="101"/>
      <c r="E22" s="91"/>
      <c r="G22" s="92"/>
      <c r="H22" s="90"/>
      <c r="I22" s="103"/>
      <c r="J22" s="90"/>
      <c r="K22" s="103"/>
      <c r="L22" s="104"/>
      <c r="M22" s="104"/>
      <c r="N22" s="100"/>
    </row>
    <row r="23" spans="2:14" s="151" customFormat="1" ht="19" customHeight="1" x14ac:dyDescent="0.35">
      <c r="B23" s="154" t="s">
        <v>77</v>
      </c>
      <c r="C23" s="171" t="s">
        <v>226</v>
      </c>
      <c r="D23" s="156" t="s">
        <v>19</v>
      </c>
      <c r="E23" s="157" t="s">
        <v>26</v>
      </c>
      <c r="F23" s="158"/>
      <c r="G23" s="159"/>
      <c r="H23" s="160"/>
      <c r="I23" s="161"/>
      <c r="J23" s="160">
        <f t="shared" ref="J23" si="5">H23</f>
        <v>0</v>
      </c>
      <c r="K23" s="161">
        <f t="shared" ref="K23" si="6">F23*G23*I23</f>
        <v>0</v>
      </c>
      <c r="L23" s="162">
        <v>1000</v>
      </c>
      <c r="M23" s="173">
        <f>IFERROR(SUMIFS(L:L, B:B, B23 &amp; "*"), "")</f>
        <v>1000</v>
      </c>
      <c r="N23" s="155"/>
    </row>
    <row r="24" spans="2:14" s="102" customFormat="1" ht="26" customHeight="1" x14ac:dyDescent="0.35">
      <c r="B24" s="105"/>
      <c r="C24" s="100"/>
      <c r="D24" s="101"/>
      <c r="E24" s="91"/>
      <c r="G24" s="92"/>
      <c r="H24" s="90"/>
      <c r="I24" s="103"/>
      <c r="J24" s="90"/>
      <c r="K24" s="103"/>
      <c r="L24" s="104"/>
      <c r="M24" s="104"/>
      <c r="N24" s="101"/>
    </row>
    <row r="25" spans="2:14" s="151" customFormat="1" ht="29" x14ac:dyDescent="0.35">
      <c r="B25" s="154" t="s">
        <v>85</v>
      </c>
      <c r="C25" s="155" t="s">
        <v>276</v>
      </c>
      <c r="D25" s="156" t="s">
        <v>19</v>
      </c>
      <c r="E25" s="157" t="s">
        <v>23</v>
      </c>
      <c r="F25" s="158"/>
      <c r="G25" s="159"/>
      <c r="H25" s="160"/>
      <c r="I25" s="161"/>
      <c r="J25" s="160">
        <f t="shared" si="2"/>
        <v>0</v>
      </c>
      <c r="K25" s="161">
        <f t="shared" ref="K25" si="7">F25*G25*I25</f>
        <v>0</v>
      </c>
      <c r="L25" s="162"/>
      <c r="M25" s="173">
        <f>IFERROR(SUMIFS(L:L, B:B, B25 &amp; "*"), "")</f>
        <v>0</v>
      </c>
      <c r="N25" s="155" t="s">
        <v>261</v>
      </c>
    </row>
    <row r="26" spans="2:14" x14ac:dyDescent="0.35">
      <c r="B26" s="26"/>
      <c r="C26" s="99"/>
      <c r="D26" s="23"/>
      <c r="E26" s="36"/>
      <c r="G26" s="28"/>
      <c r="H26" s="32"/>
      <c r="I26" s="75"/>
      <c r="J26" s="32"/>
      <c r="K26" s="75"/>
      <c r="L26" s="21"/>
      <c r="M26" s="21"/>
      <c r="N26" s="23"/>
    </row>
    <row r="27" spans="2:14" x14ac:dyDescent="0.35">
      <c r="B27" s="26"/>
      <c r="C27" s="99"/>
      <c r="D27" s="23"/>
      <c r="E27" s="36"/>
      <c r="G27" s="28"/>
      <c r="H27" s="32"/>
      <c r="I27" s="75"/>
      <c r="J27" s="32"/>
      <c r="K27" s="75"/>
      <c r="L27" s="21"/>
      <c r="M27" s="21"/>
      <c r="N27" s="23"/>
    </row>
    <row r="28" spans="2:14" ht="15" thickBot="1" x14ac:dyDescent="0.4">
      <c r="B28" s="41"/>
      <c r="C28" s="121"/>
      <c r="D28" s="24"/>
      <c r="E28" s="39"/>
      <c r="F28" s="19"/>
      <c r="G28" s="29"/>
      <c r="H28" s="33"/>
      <c r="I28" s="78"/>
      <c r="J28" s="33"/>
      <c r="K28" s="78"/>
      <c r="L28" s="22"/>
      <c r="M28" s="22"/>
      <c r="N28" s="24"/>
    </row>
  </sheetData>
  <mergeCells count="11">
    <mergeCell ref="H6:H7"/>
    <mergeCell ref="I6:I7"/>
    <mergeCell ref="J6:J7"/>
    <mergeCell ref="K6:K7"/>
    <mergeCell ref="N6:N7"/>
    <mergeCell ref="G6:G7"/>
    <mergeCell ref="B6:B7"/>
    <mergeCell ref="C6:C7"/>
    <mergeCell ref="D6:D7"/>
    <mergeCell ref="E6:E7"/>
    <mergeCell ref="F6:F7"/>
  </mergeCells>
  <phoneticPr fontId="3" type="noConversion"/>
  <dataValidations count="2">
    <dataValidation operator="greaterThan" allowBlank="1" showInputMessage="1" showErrorMessage="1" error="Input Number" sqref="G1:G18 G20:G1048576" xr:uid="{97A47347-84DD-4805-BC8B-F38D72CFEB1A}"/>
    <dataValidation type="whole" operator="greaterThan" allowBlank="1" showInputMessage="1" showErrorMessage="1" error="Input Number" sqref="F1:F18 F20:F1048576" xr:uid="{88CCFC3A-FE8E-4776-B29D-67379E3F81D0}">
      <formula1>0</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92D9CCC6-DF81-461E-A52C-A059D3D0F3F7}">
          <x14:formula1>
            <xm:f>Validation!$F$3:$F$12</xm:f>
          </x14:formula1>
          <xm:sqref>H1:H18 H20:H1048576</xm:sqref>
        </x14:dataValidation>
        <x14:dataValidation type="list" allowBlank="1" showInputMessage="1" showErrorMessage="1" error="See Drop Down Menu" xr:uid="{CD6F4027-BE52-4099-8F9A-271D129C77CF}">
          <x14:formula1>
            <xm:f>Validation!$D$3:$D$17</xm:f>
          </x14:formula1>
          <xm:sqref>E1:E18 E20:E1048576</xm:sqref>
        </x14:dataValidation>
        <x14:dataValidation type="list" allowBlank="1" showInputMessage="1" showErrorMessage="1" error="Use Drop Down List_x000a_" xr:uid="{0F65C68F-46D5-4793-AAEC-6D41C5656226}">
          <x14:formula1>
            <xm:f>Validation!$B$3:$B$20</xm:f>
          </x14:formula1>
          <xm:sqref>D1:D18 D20:D1048576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CF79C-8966-48A7-825D-4C68853F3F0D}">
  <dimension ref="A2:G20"/>
  <sheetViews>
    <sheetView workbookViewId="0">
      <selection activeCell="J25" sqref="J25"/>
    </sheetView>
  </sheetViews>
  <sheetFormatPr defaultRowHeight="14.5" x14ac:dyDescent="0.35"/>
  <cols>
    <col min="1" max="1" width="28.81640625" customWidth="1"/>
    <col min="2" max="2" width="35.54296875" customWidth="1"/>
    <col min="3" max="3" width="1.453125" customWidth="1"/>
    <col min="4" max="4" width="30.7265625" customWidth="1"/>
    <col min="5" max="5" width="1.54296875" customWidth="1"/>
    <col min="6" max="6" width="10.81640625" customWidth="1"/>
    <col min="7" max="7" width="13.453125" customWidth="1"/>
  </cols>
  <sheetData>
    <row r="2" spans="1:7" ht="28" x14ac:dyDescent="0.35">
      <c r="A2" s="4" t="s">
        <v>165</v>
      </c>
      <c r="B2" s="4" t="s">
        <v>166</v>
      </c>
      <c r="D2" s="4" t="s">
        <v>167</v>
      </c>
      <c r="F2" s="4" t="s">
        <v>168</v>
      </c>
      <c r="G2" s="4" t="s">
        <v>169</v>
      </c>
    </row>
    <row r="3" spans="1:7" x14ac:dyDescent="0.35">
      <c r="A3" s="5" t="s">
        <v>170</v>
      </c>
      <c r="B3" s="6" t="s">
        <v>171</v>
      </c>
      <c r="D3" t="s">
        <v>172</v>
      </c>
      <c r="F3" t="s">
        <v>9</v>
      </c>
      <c r="G3">
        <v>1</v>
      </c>
    </row>
    <row r="4" spans="1:7" x14ac:dyDescent="0.35">
      <c r="A4" s="5" t="s">
        <v>170</v>
      </c>
      <c r="B4" s="6" t="s">
        <v>173</v>
      </c>
      <c r="D4" t="s">
        <v>43</v>
      </c>
      <c r="F4" t="s">
        <v>21</v>
      </c>
      <c r="G4">
        <v>0.65390000000000004</v>
      </c>
    </row>
    <row r="5" spans="1:7" x14ac:dyDescent="0.35">
      <c r="A5" s="5" t="s">
        <v>170</v>
      </c>
      <c r="B5" s="6" t="s">
        <v>174</v>
      </c>
      <c r="D5" t="s">
        <v>175</v>
      </c>
      <c r="F5" t="s">
        <v>176</v>
      </c>
      <c r="G5" s="9">
        <v>14015</v>
      </c>
    </row>
    <row r="6" spans="1:7" x14ac:dyDescent="0.35">
      <c r="A6" s="5" t="s">
        <v>170</v>
      </c>
      <c r="B6" s="6" t="s">
        <v>25</v>
      </c>
      <c r="D6" t="s">
        <v>36</v>
      </c>
      <c r="F6" t="s">
        <v>60</v>
      </c>
      <c r="G6" s="9">
        <v>10612</v>
      </c>
    </row>
    <row r="7" spans="1:7" x14ac:dyDescent="0.35">
      <c r="A7" s="5" t="s">
        <v>170</v>
      </c>
      <c r="B7" s="6" t="s">
        <v>177</v>
      </c>
      <c r="D7" t="s">
        <v>26</v>
      </c>
      <c r="F7" t="s">
        <v>178</v>
      </c>
      <c r="G7" s="9">
        <v>17106</v>
      </c>
    </row>
    <row r="8" spans="1:7" x14ac:dyDescent="0.35">
      <c r="A8" s="5" t="s">
        <v>170</v>
      </c>
      <c r="B8" s="6" t="s">
        <v>19</v>
      </c>
      <c r="D8" t="s">
        <v>179</v>
      </c>
      <c r="F8" t="s">
        <v>180</v>
      </c>
      <c r="G8">
        <v>2.77</v>
      </c>
    </row>
    <row r="9" spans="1:7" x14ac:dyDescent="0.35">
      <c r="A9" s="5" t="s">
        <v>170</v>
      </c>
      <c r="B9" s="6" t="s">
        <v>181</v>
      </c>
      <c r="D9" t="s">
        <v>182</v>
      </c>
      <c r="F9" t="s">
        <v>183</v>
      </c>
      <c r="G9">
        <v>0.83599999999999997</v>
      </c>
    </row>
    <row r="10" spans="1:7" x14ac:dyDescent="0.35">
      <c r="A10" s="5" t="s">
        <v>170</v>
      </c>
      <c r="B10" s="6" t="s">
        <v>184</v>
      </c>
      <c r="D10" t="s">
        <v>13</v>
      </c>
      <c r="F10" t="s">
        <v>185</v>
      </c>
      <c r="G10">
        <v>1.087</v>
      </c>
    </row>
    <row r="11" spans="1:7" x14ac:dyDescent="0.35">
      <c r="A11" s="5" t="s">
        <v>170</v>
      </c>
      <c r="B11" s="6" t="s">
        <v>186</v>
      </c>
      <c r="D11" t="s">
        <v>23</v>
      </c>
      <c r="F11" t="s">
        <v>187</v>
      </c>
      <c r="G11">
        <v>21.26</v>
      </c>
    </row>
    <row r="12" spans="1:7" x14ac:dyDescent="0.35">
      <c r="A12" s="5" t="s">
        <v>170</v>
      </c>
      <c r="B12" s="6" t="s">
        <v>164</v>
      </c>
      <c r="D12" t="s">
        <v>188</v>
      </c>
      <c r="F12" t="s">
        <v>189</v>
      </c>
      <c r="G12">
        <v>39.119999999999997</v>
      </c>
    </row>
    <row r="13" spans="1:7" x14ac:dyDescent="0.35">
      <c r="A13" s="5" t="s">
        <v>190</v>
      </c>
      <c r="B13" s="6" t="s">
        <v>89</v>
      </c>
      <c r="D13" t="s">
        <v>20</v>
      </c>
    </row>
    <row r="14" spans="1:7" x14ac:dyDescent="0.35">
      <c r="A14" s="5" t="s">
        <v>191</v>
      </c>
      <c r="B14" s="6" t="s">
        <v>35</v>
      </c>
      <c r="D14" t="s">
        <v>192</v>
      </c>
    </row>
    <row r="15" spans="1:7" x14ac:dyDescent="0.35">
      <c r="A15" s="5" t="s">
        <v>191</v>
      </c>
      <c r="B15" s="6" t="s">
        <v>49</v>
      </c>
      <c r="D15" t="s">
        <v>193</v>
      </c>
    </row>
    <row r="16" spans="1:7" x14ac:dyDescent="0.35">
      <c r="A16" s="5" t="s">
        <v>191</v>
      </c>
      <c r="B16" s="6" t="s">
        <v>52</v>
      </c>
      <c r="D16" t="s">
        <v>194</v>
      </c>
    </row>
    <row r="17" spans="1:4" x14ac:dyDescent="0.35">
      <c r="A17" s="5" t="s">
        <v>191</v>
      </c>
      <c r="B17" s="6" t="s">
        <v>46</v>
      </c>
      <c r="D17" t="s">
        <v>195</v>
      </c>
    </row>
    <row r="18" spans="1:4" x14ac:dyDescent="0.35">
      <c r="A18" s="5" t="s">
        <v>191</v>
      </c>
      <c r="B18" s="6" t="s">
        <v>196</v>
      </c>
    </row>
    <row r="19" spans="1:4" x14ac:dyDescent="0.35">
      <c r="A19" s="5" t="s">
        <v>191</v>
      </c>
      <c r="B19" s="6" t="s">
        <v>42</v>
      </c>
    </row>
    <row r="20" spans="1:4" x14ac:dyDescent="0.35">
      <c r="A20" s="5" t="s">
        <v>191</v>
      </c>
      <c r="B20" s="7" t="s">
        <v>197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6C1C464FF6E714C9B74490F6177D836" ma:contentTypeVersion="15" ma:contentTypeDescription="Create a new document." ma:contentTypeScope="" ma:versionID="4eb77c4068c95d4bd9fe5c56e6fdd9be">
  <xsd:schema xmlns:xsd="http://www.w3.org/2001/XMLSchema" xmlns:xs="http://www.w3.org/2001/XMLSchema" xmlns:p="http://schemas.microsoft.com/office/2006/metadata/properties" xmlns:ns2="42eb1d1e-26ca-4e13-89cf-4f11b67eb4f8" xmlns:ns3="1ba2c7f5-bec0-4c2e-bb24-613281d15fab" targetNamespace="http://schemas.microsoft.com/office/2006/metadata/properties" ma:root="true" ma:fieldsID="eb65a9edaed3873fb6331fdbc96df439" ns2:_="" ns3:_="">
    <xsd:import namespace="42eb1d1e-26ca-4e13-89cf-4f11b67eb4f8"/>
    <xsd:import namespace="1ba2c7f5-bec0-4c2e-bb24-613281d15f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ongFileName" minOccurs="0"/>
                <xsd:element ref="ns2:OriginalSourcePath"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eb1d1e-26ca-4e13-89cf-4f11b67eb4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ffb2afa-0461-4a25-b7e7-e28982f86d9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ongFileName" ma:index="20" nillable="true" ma:displayName="LongFileName" ma:internalName="LongFileName">
      <xsd:simpleType>
        <xsd:restriction base="dms:Text"/>
      </xsd:simpleType>
    </xsd:element>
    <xsd:element name="OriginalSourcePath" ma:index="21" nillable="true" ma:displayName="OriginalSourcePath" ma:internalName="OriginalSourcePath">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ba2c7f5-bec0-4c2e-bb24-613281d15fa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80a0d48-bbbd-4619-b2b8-d7a2fd2f8ee6}" ma:internalName="TaxCatchAll" ma:showField="CatchAllData" ma:web="1ba2c7f5-bec0-4c2e-bb24-613281d15f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ongFileName xmlns="42eb1d1e-26ca-4e13-89cf-4f11b67eb4f8" xsi:nil="true"/>
    <TaxCatchAll xmlns="1ba2c7f5-bec0-4c2e-bb24-613281d15fab" xsi:nil="true"/>
    <lcf76f155ced4ddcb4097134ff3c332f xmlns="42eb1d1e-26ca-4e13-89cf-4f11b67eb4f8">
      <Terms xmlns="http://schemas.microsoft.com/office/infopath/2007/PartnerControls"/>
    </lcf76f155ced4ddcb4097134ff3c332f>
    <OriginalSourcePath xmlns="42eb1d1e-26ca-4e13-89cf-4f11b67eb4f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B1EC930-A9FD-48C0-B3CA-9B1C521951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eb1d1e-26ca-4e13-89cf-4f11b67eb4f8"/>
    <ds:schemaRef ds:uri="1ba2c7f5-bec0-4c2e-bb24-613281d15f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605F149-15CA-40F8-A961-40069E05CEF2}">
  <ds:schemaRefs>
    <ds:schemaRef ds:uri="http://www.w3.org/XML/1998/namespace"/>
    <ds:schemaRef ds:uri="42eb1d1e-26ca-4e13-89cf-4f11b67eb4f8"/>
    <ds:schemaRef ds:uri="http://schemas.microsoft.com/office/2006/metadata/properties"/>
    <ds:schemaRef ds:uri="http://purl.org/dc/dcmitype/"/>
    <ds:schemaRef ds:uri="1ba2c7f5-bec0-4c2e-bb24-613281d15fab"/>
    <ds:schemaRef ds:uri="http://schemas.microsoft.com/office/2006/documentManagement/types"/>
    <ds:schemaRef ds:uri="http://purl.org/dc/terms/"/>
    <ds:schemaRef ds:uri="http://purl.org/dc/elements/1.1/"/>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158E4980-5C60-449B-8A17-72468157FA8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Summary</vt:lpstr>
      <vt:lpstr>4.2. Event 1</vt:lpstr>
      <vt:lpstr>Selangor</vt:lpstr>
      <vt:lpstr>Jakarta</vt:lpstr>
      <vt:lpstr>Participants Cost</vt:lpstr>
      <vt:lpstr>PhotoVideo</vt:lpstr>
      <vt:lpstr>Validation</vt:lpstr>
      <vt:lpstr>Summary!Print_Area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Dewikumara, Christiena</dc:creator>
  <cp:keywords/>
  <dc:description/>
  <cp:lastModifiedBy>Heng, Molyaneth</cp:lastModifiedBy>
  <cp:revision/>
  <dcterms:created xsi:type="dcterms:W3CDTF">2025-07-08T10:56:34Z</dcterms:created>
  <dcterms:modified xsi:type="dcterms:W3CDTF">2026-08-28T08:18:57Z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0x010100C6C1C464FF6E714C9B74490F6177D836</vt:lpwstr>
  </property>
  <property fmtid="{D5CDD505-2E9C-101B-9397-08002B2CF9AE}" pid="3" name="MediaServiceImageTags">
    <vt:lpwstr/>
  </property>
</Properties>
</file>