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1. AANZFTA Support/3. AISP-PROJECTS/8. A-IPC/A-2526-IPC-32-AI Trademark/4. Procurement of EO/Response to Bidders/"/>
    </mc:Choice>
  </mc:AlternateContent>
  <xr:revisionPtr revIDLastSave="573" documentId="8_{516EAD34-0212-41C4-B08B-939C9703A69E}" xr6:coauthVersionLast="47" xr6:coauthVersionMax="47" xr10:uidLastSave="{BB90C75C-D3BC-420A-96AF-0A34BEA0AA04}"/>
  <bookViews>
    <workbookView xWindow="28680" yWindow="-120" windowWidth="29040" windowHeight="15720" tabRatio="726" activeTab="5" xr2:uid="{B20238D0-815D-425F-9423-BA7E72EB5618}"/>
  </bookViews>
  <sheets>
    <sheet name="Summary" sheetId="2" r:id="rId1"/>
    <sheet name="4.2. Event 1" sheetId="11" state="hidden" r:id="rId2"/>
    <sheet name="Selangor" sheetId="23" r:id="rId3"/>
    <sheet name="Jakarta" sheetId="27" r:id="rId4"/>
    <sheet name="Participants Cost" sheetId="16" state="hidden" r:id="rId5"/>
    <sheet name="PhotoVideo" sheetId="29" r:id="rId6"/>
    <sheet name="Validation" sheetId="4" r:id="rId7"/>
  </sheets>
  <definedNames>
    <definedName name="_xlnm.Print_Area" localSheetId="0">Summary!$A$1:$D$28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7" i="27" l="1"/>
  <c r="M47" i="23"/>
  <c r="K17" i="29"/>
  <c r="J17" i="29"/>
  <c r="K16" i="29"/>
  <c r="J16" i="29"/>
  <c r="J11" i="29"/>
  <c r="K11" i="29"/>
  <c r="J12" i="29"/>
  <c r="K12" i="29"/>
  <c r="K25" i="29"/>
  <c r="J25" i="29"/>
  <c r="M23" i="29"/>
  <c r="K23" i="29"/>
  <c r="J23" i="29"/>
  <c r="J21" i="29"/>
  <c r="J20" i="29"/>
  <c r="K21" i="29"/>
  <c r="J15" i="29"/>
  <c r="K16" i="27"/>
  <c r="K17" i="27"/>
  <c r="K18" i="27"/>
  <c r="K51" i="27"/>
  <c r="J51" i="27"/>
  <c r="M49" i="27"/>
  <c r="K49" i="27"/>
  <c r="J49" i="27"/>
  <c r="K46" i="27"/>
  <c r="J46" i="27"/>
  <c r="J45" i="27"/>
  <c r="J44" i="27"/>
  <c r="K42" i="27"/>
  <c r="L42" i="27" s="1"/>
  <c r="K41" i="27"/>
  <c r="L41" i="27" s="1"/>
  <c r="K40" i="27"/>
  <c r="L40" i="27" s="1"/>
  <c r="K39" i="27"/>
  <c r="K38" i="27"/>
  <c r="L38" i="27" s="1"/>
  <c r="K37" i="27"/>
  <c r="L37" i="27" s="1"/>
  <c r="K36" i="27"/>
  <c r="L36" i="27" s="1"/>
  <c r="K35" i="27"/>
  <c r="L35" i="27" s="1"/>
  <c r="K34" i="27"/>
  <c r="L34" i="27" s="1"/>
  <c r="K33" i="27"/>
  <c r="L33" i="27" s="1"/>
  <c r="K32" i="27"/>
  <c r="L32" i="27" s="1"/>
  <c r="K31" i="27"/>
  <c r="L31" i="27" s="1"/>
  <c r="K30" i="27"/>
  <c r="L30" i="27" s="1"/>
  <c r="K29" i="27"/>
  <c r="L29" i="27" s="1"/>
  <c r="K28" i="27"/>
  <c r="L28" i="27" s="1"/>
  <c r="F27" i="27"/>
  <c r="J26" i="27"/>
  <c r="F26" i="27"/>
  <c r="F23" i="27" s="1"/>
  <c r="K23" i="27" s="1"/>
  <c r="J24" i="27"/>
  <c r="J23" i="27"/>
  <c r="J22" i="27"/>
  <c r="J21" i="27"/>
  <c r="J20" i="27"/>
  <c r="J18" i="27"/>
  <c r="J17" i="27"/>
  <c r="J16" i="27"/>
  <c r="L16" i="29" l="1"/>
  <c r="L17" i="29"/>
  <c r="L11" i="29"/>
  <c r="L12" i="29"/>
  <c r="L21" i="29"/>
  <c r="F24" i="27"/>
  <c r="K24" i="27" s="1"/>
  <c r="L24" i="27" s="1"/>
  <c r="L46" i="27"/>
  <c r="L18" i="27"/>
  <c r="L16" i="27"/>
  <c r="L23" i="27"/>
  <c r="L17" i="27"/>
  <c r="K26" i="27"/>
  <c r="L26" i="27"/>
  <c r="M26" i="27" s="1"/>
  <c r="F21" i="27"/>
  <c r="F12" i="27"/>
  <c r="F9" i="27" s="1"/>
  <c r="F45" i="27" s="1"/>
  <c r="K45" i="27" s="1"/>
  <c r="L45" i="27" s="1"/>
  <c r="F22" i="27"/>
  <c r="K22" i="27" s="1"/>
  <c r="L22" i="27" s="1"/>
  <c r="L10" i="29" l="1"/>
  <c r="M10" i="29" s="1"/>
  <c r="L15" i="29"/>
  <c r="M15" i="29" s="1"/>
  <c r="L20" i="29"/>
  <c r="L44" i="27"/>
  <c r="M44" i="27" s="1"/>
  <c r="L15" i="27"/>
  <c r="K21" i="27"/>
  <c r="L21" i="27" s="1"/>
  <c r="L20" i="27" s="1"/>
  <c r="M20" i="27" s="1"/>
  <c r="M15" i="27" l="1"/>
  <c r="M25" i="29"/>
  <c r="M8" i="29" s="1"/>
  <c r="M51" i="27"/>
  <c r="M8" i="27" l="1"/>
  <c r="D10" i="2" s="1"/>
  <c r="D11" i="2"/>
  <c r="K24" i="23" l="1"/>
  <c r="J24" i="23"/>
  <c r="L24" i="23" l="1"/>
  <c r="K50" i="23" l="1"/>
  <c r="J50" i="23"/>
  <c r="F11" i="23"/>
  <c r="J18" i="23"/>
  <c r="J17" i="23"/>
  <c r="L18" i="23" l="1"/>
  <c r="F27" i="23" l="1"/>
  <c r="F26" i="23" l="1"/>
  <c r="F23" i="23" s="1"/>
  <c r="J26" i="23"/>
  <c r="J16" i="23"/>
  <c r="J20" i="23"/>
  <c r="J21" i="23"/>
  <c r="J22" i="23"/>
  <c r="J23" i="23"/>
  <c r="K40" i="23"/>
  <c r="L40" i="23" s="1"/>
  <c r="K41" i="23"/>
  <c r="L41" i="23" s="1"/>
  <c r="K42" i="23"/>
  <c r="L42" i="23" s="1"/>
  <c r="K39" i="23"/>
  <c r="K38" i="23"/>
  <c r="L38" i="23" s="1"/>
  <c r="L16" i="23" l="1"/>
  <c r="F21" i="23"/>
  <c r="K21" i="23" s="1"/>
  <c r="L21" i="23" s="1"/>
  <c r="F12" i="23"/>
  <c r="F22" i="23"/>
  <c r="K22" i="23" s="1"/>
  <c r="L22" i="23" s="1"/>
  <c r="L17" i="23" l="1"/>
  <c r="L15" i="23" s="1"/>
  <c r="F9" i="23"/>
  <c r="F45" i="23" s="1"/>
  <c r="K23" i="23"/>
  <c r="L23" i="23" s="1"/>
  <c r="M15" i="23" l="1"/>
  <c r="K35" i="23" l="1"/>
  <c r="L35" i="23" s="1"/>
  <c r="K34" i="23"/>
  <c r="L34" i="23" s="1"/>
  <c r="K33" i="23"/>
  <c r="L33" i="23" s="1"/>
  <c r="K32" i="23"/>
  <c r="L32" i="23" s="1"/>
  <c r="K28" i="23"/>
  <c r="K30" i="23"/>
  <c r="L30" i="23" s="1"/>
  <c r="K31" i="23"/>
  <c r="L31" i="23" s="1"/>
  <c r="K36" i="23"/>
  <c r="L36" i="23" s="1"/>
  <c r="L28" i="23" l="1"/>
  <c r="K29" i="23"/>
  <c r="L29" i="23" s="1"/>
  <c r="K37" i="23"/>
  <c r="L37" i="23" s="1"/>
  <c r="L26" i="23" l="1"/>
  <c r="M26" i="23" s="1"/>
  <c r="K26" i="23"/>
  <c r="K45" i="23" l="1"/>
  <c r="K46" i="23"/>
  <c r="J46" i="23"/>
  <c r="J45" i="23"/>
  <c r="J44" i="23"/>
  <c r="L46" i="23" l="1"/>
  <c r="L45" i="23"/>
  <c r="L44" i="23" l="1"/>
  <c r="C28" i="16"/>
  <c r="C24" i="16"/>
  <c r="C19" i="16"/>
  <c r="C20" i="16"/>
  <c r="C21" i="16"/>
  <c r="C22" i="16"/>
  <c r="C23" i="16"/>
  <c r="C18" i="16"/>
  <c r="N24" i="11"/>
  <c r="M44" i="23" l="1"/>
  <c r="C2" i="11"/>
  <c r="K52" i="23"/>
  <c r="J52" i="23"/>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L20" i="23" l="1"/>
  <c r="J15" i="11"/>
  <c r="L15" i="11" s="1"/>
  <c r="M15" i="11" s="1"/>
  <c r="N13" i="11" s="1"/>
  <c r="M50" i="23" l="1"/>
  <c r="M20" i="23"/>
  <c r="M52" i="23" l="1"/>
  <c r="M8" i="23" l="1"/>
  <c r="D9" i="2" s="1"/>
  <c r="D1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<sst xmlns="http://schemas.openxmlformats.org/spreadsheetml/2006/main" count="702" uniqueCount="287">
  <si>
    <t>Project Name:</t>
  </si>
  <si>
    <t>Development of ASEAN Guidelines on AI-Generated and Digital Trademarks</t>
  </si>
  <si>
    <t>Task Code</t>
  </si>
  <si>
    <t>Task Name</t>
  </si>
  <si>
    <t xml:space="preserve">Currency: </t>
  </si>
  <si>
    <t>AUD</t>
  </si>
  <si>
    <t xml:space="preserve">Activity </t>
  </si>
  <si>
    <t>Activity Name</t>
  </si>
  <si>
    <t>Total Cost</t>
  </si>
  <si>
    <t>Remarks</t>
  </si>
  <si>
    <t xml:space="preserve"> One-day in-country training workshop in Selangor, Malaysia</t>
  </si>
  <si>
    <t xml:space="preserve"> One-day in-country training workshop in Jakarta, Indonesia</t>
  </si>
  <si>
    <t xml:space="preserve">Photography and production of a project impact video </t>
  </si>
  <si>
    <t>TOTAL (AUD)</t>
  </si>
  <si>
    <t>Country Office</t>
  </si>
  <si>
    <t>Indonesia</t>
  </si>
  <si>
    <t>Activity Code</t>
  </si>
  <si>
    <t>Category</t>
  </si>
  <si>
    <t>Unit</t>
  </si>
  <si>
    <t>Quantity</t>
  </si>
  <si>
    <t>Times</t>
  </si>
  <si>
    <t>Currency</t>
  </si>
  <si>
    <t>Rate/unit</t>
  </si>
  <si>
    <t xml:space="preserve">Total </t>
  </si>
  <si>
    <t>Budget Allocation (AUD)</t>
  </si>
  <si>
    <t>Per Activity</t>
  </si>
  <si>
    <t>FY 25-26</t>
  </si>
  <si>
    <t>FY 26-27</t>
  </si>
  <si>
    <t xml:space="preserve">Workshop #1 </t>
  </si>
  <si>
    <t>4.2.1</t>
  </si>
  <si>
    <t>Professional fee</t>
  </si>
  <si>
    <t>4.2.1.1</t>
  </si>
  <si>
    <t>Professional Services</t>
  </si>
  <si>
    <t>Day</t>
  </si>
  <si>
    <t>USD</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</si>
  <si>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</si>
  <si>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</si>
  <si>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</si>
  <si>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</si>
  <si>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</si>
  <si>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</si>
  <si>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</si>
  <si>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</si>
  <si>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</si>
  <si>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</si>
  <si>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</si>
  <si>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</si>
  <si>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</si>
  <si>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</si>
  <si>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</si>
  <si>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</si>
  <si>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</si>
  <si>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</si>
  <si>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</si>
  <si>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</si>
  <si>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</si>
  <si>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</si>
  <si>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</si>
  <si>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</si>
  <si>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</si>
  <si>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</si>
  <si>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</si>
  <si>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</si>
  <si>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</si>
  <si>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</si>
  <si>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Meetings &amp; Conferences</t>
  </si>
  <si>
    <t>Lumpsum</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</si>
  <si>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</si>
  <si>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</si>
  <si>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</si>
  <si>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</si>
  <si>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</si>
  <si>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</si>
  <si>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</si>
  <si>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</si>
  <si>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</si>
  <si>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</si>
  <si>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</si>
  <si>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</si>
  <si>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</si>
  <si>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</si>
  <si>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</si>
  <si>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</si>
  <si>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</si>
  <si>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</si>
  <si>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</si>
  <si>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</si>
  <si>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</si>
  <si>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</si>
  <si>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</si>
  <si>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 xml:space="preserve">Contigency </t>
  </si>
  <si>
    <t>4.2.7</t>
  </si>
  <si>
    <t>Event Management Cost</t>
  </si>
  <si>
    <t>Subcontractor-External</t>
  </si>
  <si>
    <t>Item:</t>
  </si>
  <si>
    <t>Financial Proposal for Event Organisation</t>
  </si>
  <si>
    <t xml:space="preserve">Activity Name: </t>
  </si>
  <si>
    <t>MYR/AUD</t>
  </si>
  <si>
    <t>Days</t>
  </si>
  <si>
    <t>Per Activity (AUD)</t>
  </si>
  <si>
    <t>Total Cost Estimate for One-day in-country training workshop in Selangor, Malaysia</t>
  </si>
  <si>
    <t xml:space="preserve">Total number of attendants </t>
  </si>
  <si>
    <r>
      <t>Selangor-based domestic participants</t>
    </r>
    <r>
      <rPr>
        <i/>
        <sz val="11"/>
        <color rgb="FFC00000"/>
        <rFont val="Aptos Narrow"/>
        <family val="2"/>
        <scheme val="minor"/>
      </rPr>
      <t xml:space="preserve"> </t>
    </r>
  </si>
  <si>
    <t>Domestic participants from other parts of Malaysia</t>
  </si>
  <si>
    <t xml:space="preserve">International participants </t>
  </si>
  <si>
    <t>Expenses on Domestic participants from other parts of Malaysia (receipt-based reimburseable expenses)</t>
  </si>
  <si>
    <t xml:space="preserve">Note for bidder: No expenditure is expected under this category. </t>
  </si>
  <si>
    <t>Local participant allowances</t>
  </si>
  <si>
    <t>MYR</t>
  </si>
  <si>
    <t xml:space="preserve">Accomodation for local participants </t>
  </si>
  <si>
    <t>4.2.1.3</t>
  </si>
  <si>
    <t>Transportation for local participants (lumpsum per day)</t>
  </si>
  <si>
    <t>Expenses on International Participant (receipt-based reimburseable expenses)</t>
  </si>
  <si>
    <t>Participant Perdiem (3-day per diem)</t>
  </si>
  <si>
    <t>Hotel Accommodation (2 nights)</t>
  </si>
  <si>
    <t xml:space="preserve">Airport transfer in home country (2 ways) </t>
  </si>
  <si>
    <t>Airport transfer in destination country (2 ways)</t>
  </si>
  <si>
    <t>Airfare - International  round trip to Selangor City (receipt-based reimburseable expenses)</t>
  </si>
  <si>
    <t xml:space="preserve">Metrology Officials from FTA Parties </t>
  </si>
  <si>
    <t xml:space="preserve">Cambodia (PNH) </t>
  </si>
  <si>
    <t>Indonesia (CGK)</t>
  </si>
  <si>
    <t>Lao PDR (VTE)</t>
  </si>
  <si>
    <t>Myanmar (RGN/NYT)</t>
  </si>
  <si>
    <t>Thailand (BKK)</t>
  </si>
  <si>
    <t>Malaysia (KL)</t>
  </si>
  <si>
    <t>Viet Nam (HAN)</t>
  </si>
  <si>
    <t>Australia (CBR)</t>
  </si>
  <si>
    <t>New Zealand (WLG)</t>
  </si>
  <si>
    <t>ASEAN Secretariate (CGK)</t>
  </si>
  <si>
    <t>RT4D (PNH)</t>
  </si>
  <si>
    <t xml:space="preserve">Technical consultant team </t>
  </si>
  <si>
    <t>Consultant 1 (SG)</t>
  </si>
  <si>
    <t>Consultant 2 (SG)</t>
  </si>
  <si>
    <t>Consultant 3 (CGK)</t>
  </si>
  <si>
    <t>Event Facilitation Expenses</t>
  </si>
  <si>
    <r>
      <t>Meeting package (including venue rental, lunch and coffee breaks, stationery)</t>
    </r>
    <r>
      <rPr>
        <b/>
        <sz val="11"/>
        <color theme="1"/>
        <rFont val="Aptos Narrow"/>
        <family val="2"/>
        <scheme val="minor"/>
      </rPr>
      <t xml:space="preserve"> (receipt-based reimburseable expense) </t>
    </r>
  </si>
  <si>
    <t xml:space="preserve">Event organisation costs for one-day workshop (master of ceremony; print workshop materials, and so on) </t>
  </si>
  <si>
    <t>Rental of IT equipment for hosting a one-day hybrid workshop (receipt-based reimburseable expenses)</t>
  </si>
  <si>
    <t xml:space="preserve">Contingency Budget </t>
  </si>
  <si>
    <t>Workshops</t>
  </si>
  <si>
    <t>Event</t>
  </si>
  <si>
    <t>IDR/AUD</t>
  </si>
  <si>
    <t xml:space="preserve">Total Cost Estimate for One-day in-country training workshop in Jakarta, Indonesia </t>
  </si>
  <si>
    <r>
      <t>Jakarta-based domestic participants</t>
    </r>
    <r>
      <rPr>
        <i/>
        <sz val="11"/>
        <color rgb="FFC00000"/>
        <rFont val="Aptos Narrow"/>
        <family val="2"/>
        <scheme val="minor"/>
      </rPr>
      <t xml:space="preserve"> </t>
    </r>
  </si>
  <si>
    <t>Domestic participants outside Jakarta</t>
  </si>
  <si>
    <t>Expenses on Domestic participants outside of Jakarta (receipt-based reimburseable expenses)</t>
  </si>
  <si>
    <t>Local participant allowances (3-day per diem)</t>
  </si>
  <si>
    <t>Accomodation for local participants (2 nights)</t>
  </si>
  <si>
    <t>Transportation for local participants (round trip)</t>
  </si>
  <si>
    <t>Note for bidder: target a 4-start hotel</t>
  </si>
  <si>
    <r>
      <rPr>
        <b/>
        <sz val="11"/>
        <color theme="1"/>
        <rFont val="Aptos Narrow"/>
        <family val="2"/>
        <scheme val="minor"/>
      </rPr>
      <t xml:space="preserve">Bidder to complete: </t>
    </r>
    <r>
      <rPr>
        <sz val="11"/>
        <color theme="1"/>
        <rFont val="Aptos Narrow"/>
        <family val="2"/>
        <scheme val="minor"/>
      </rPr>
      <t xml:space="preserve">
* Please provide cost breakdown for this line. Expenses in this line exclude meeting package costs (4.2.4.1) and rentel of IP equipment for hosting a hybrid workshop (4.2.5). The photography and video project costs are in a sperate worksheet. </t>
    </r>
  </si>
  <si>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</si>
  <si>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</si>
  <si>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</si>
  <si>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</si>
  <si>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</si>
  <si>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</si>
  <si>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</si>
  <si>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</si>
  <si>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</si>
  <si>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</si>
  <si>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</si>
  <si>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Cambodia</t>
  </si>
  <si>
    <t>Same as above; often used by NGOs and donor programs</t>
  </si>
  <si>
    <t>NGO standard; sufficient for tuk-tuk or Grab use</t>
  </si>
  <si>
    <t>Laos</t>
  </si>
  <si>
    <t>Aligned with practice of reducing DSA when meals are covered</t>
  </si>
  <si>
    <t>Common NGO standard</t>
  </si>
  <si>
    <t>Kuala Lumpur</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</si>
  <si>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</si>
  <si>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</si>
  <si>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</si>
  <si>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</si>
  <si>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</si>
  <si>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</si>
  <si>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</si>
  <si>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</si>
  <si>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</si>
  <si>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</si>
  <si>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</si>
  <si>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</si>
  <si>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</si>
  <si>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</si>
  <si>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</si>
  <si>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</si>
  <si>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</si>
  <si>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</si>
  <si>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</si>
  <si>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</si>
  <si>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</si>
  <si>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Notes &amp; Sources</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</si>
  <si>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</si>
  <si>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</si>
  <si>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</si>
  <si>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</si>
  <si>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</si>
  <si>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</si>
  <si>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Manila</t>
  </si>
  <si>
    <t>Limited public pricing</t>
  </si>
  <si>
    <t>Bangkok</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</si>
  <si>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</si>
  <si>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</si>
  <si>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</si>
  <si>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</si>
  <si>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</si>
  <si>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</si>
  <si>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</si>
  <si>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</si>
  <si>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</si>
  <si>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</si>
  <si>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</si>
  <si>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</si>
  <si>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</si>
  <si>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</si>
  <si>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</si>
  <si>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</si>
  <si>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</si>
  <si>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</si>
  <si>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</si>
  <si>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</si>
  <si>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</si>
  <si>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</si>
  <si>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</si>
  <si>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</si>
  <si>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</si>
  <si>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t>MYR/IDR/AUD</t>
  </si>
  <si>
    <t>Total Cost Estimate for photography and project impact video production services</t>
  </si>
  <si>
    <t>4.3.1</t>
  </si>
  <si>
    <t xml:space="preserve">Photography and Production of Video Footage (including participant interviews) of Workshop in Selangor, Malaysia </t>
  </si>
  <si>
    <t>4.3.1.1</t>
  </si>
  <si>
    <t>Photography service</t>
  </si>
  <si>
    <t>Communications</t>
  </si>
  <si>
    <t>4.3.1.2</t>
  </si>
  <si>
    <t xml:space="preserve">Production of video footage and participant interview at the workshop </t>
  </si>
  <si>
    <t>4.3.2</t>
  </si>
  <si>
    <t xml:space="preserve">Photography and Production of Video Footage  (including participant interviews) of Workshop in Selangor, Malaysia </t>
  </si>
  <si>
    <t>4.3.2.1</t>
  </si>
  <si>
    <t>4.3.2.2</t>
  </si>
  <si>
    <t>Production of video footage and participants interviews</t>
  </si>
  <si>
    <t>4.3.3.</t>
  </si>
  <si>
    <t xml:space="preserve">Production of a Project Impact Video </t>
  </si>
  <si>
    <t>4.3.3.1</t>
  </si>
  <si>
    <t>4.3.3.2</t>
  </si>
  <si>
    <t xml:space="preserve">Utilise based on RT4D budget </t>
  </si>
  <si>
    <t>Video Production Management Cost</t>
  </si>
  <si>
    <t>EXPENDITURE
CATEGORY</t>
  </si>
  <si>
    <t>EXPENDITURE
TYPE</t>
  </si>
  <si>
    <t>Quantity
CATEGORY</t>
  </si>
  <si>
    <t>Unit Currency</t>
  </si>
  <si>
    <t>Conversion Rate to AUD</t>
  </si>
  <si>
    <t>Other Direct Costs</t>
  </si>
  <si>
    <t>Bank Charges</t>
  </si>
  <si>
    <t>Pax</t>
  </si>
  <si>
    <t>Courier Services</t>
  </si>
  <si>
    <t>One way</t>
  </si>
  <si>
    <t>LAK</t>
  </si>
  <si>
    <t>Office Expenses</t>
  </si>
  <si>
    <t>VND</t>
  </si>
  <si>
    <t>Km</t>
  </si>
  <si>
    <t>Recruitment</t>
  </si>
  <si>
    <t>Pieces</t>
  </si>
  <si>
    <t>SGD</t>
  </si>
  <si>
    <t>Translation Services</t>
  </si>
  <si>
    <t>NZD</t>
  </si>
  <si>
    <t>THB</t>
  </si>
  <si>
    <t>Utilities</t>
  </si>
  <si>
    <t>Hour</t>
  </si>
  <si>
    <t>PHP</t>
  </si>
  <si>
    <t>Subcontractors</t>
  </si>
  <si>
    <t>Travel</t>
  </si>
  <si>
    <t>Monthly</t>
  </si>
  <si>
    <t>Annual</t>
  </si>
  <si>
    <t>Semester</t>
  </si>
  <si>
    <t>Quaterly</t>
  </si>
  <si>
    <t>Incidental Travel</t>
  </si>
  <si>
    <t>Other Allowance</t>
  </si>
  <si>
    <t xml:space="preserve">Note for bidders: This budget is for costing purposes only. The actual payment will be based on participants' flight itineraries. RT4D will help calculate per diem for payment again when exact flight schedules are available. </t>
  </si>
  <si>
    <t xml:space="preserve">Note for bidders: This budget is for costing purposes only. The actual payment will be based on participants' actual receipts. The selected bidder must submit 3 hotel options for RT4D's approval.  </t>
  </si>
  <si>
    <t xml:space="preserve">Note for bidders: Actual arrangement will be decided with RT4D later. </t>
  </si>
  <si>
    <t xml:space="preserve">Note for bidders: This budget is for costing purposes only. The actual payment will be based on participants' air ticket costs.  </t>
  </si>
  <si>
    <r>
      <rPr>
        <b/>
        <sz val="11"/>
        <color theme="1"/>
        <rFont val="Aptos Narrow"/>
        <family val="2"/>
        <scheme val="minor"/>
      </rPr>
      <t xml:space="preserve">Bidders to complete:  </t>
    </r>
    <r>
      <rPr>
        <sz val="11"/>
        <color theme="1"/>
        <rFont val="Aptos Narrow"/>
        <family val="2"/>
        <scheme val="minor"/>
      </rPr>
      <t xml:space="preserve">
* Please provide cost breakdown for this line. Expenses in this line exclude meeting package costs (4.2.4.1) and rental of IT equipment for hosting a hybrid workshop (4.2.5). The photography and video project costs are in a sperate worksheet. </t>
    </r>
  </si>
  <si>
    <t xml:space="preserve">Note for bidders: This contingnency budget is utilised based on RT4D Project Manager's approval. </t>
  </si>
  <si>
    <t xml:space="preserve">Bidders to complete: Please provide cost breakdown for each of the line below. </t>
  </si>
  <si>
    <t xml:space="preserve">Note for bidders: Actual arrangement can be discussed with travelling participants later. Receipt-based reimbursable expense. </t>
  </si>
  <si>
    <t xml:space="preserve">Note for bidders: The workshop will be organised at the training facility of the Intellectual Property Corporation of Malaysia (MyIPO). The selected bidder will be required to work with MyIPO to get a quote later. </t>
  </si>
  <si>
    <r>
      <t xml:space="preserve">Bidders to complete: 
</t>
    </r>
    <r>
      <rPr>
        <sz val="11"/>
        <color theme="1"/>
        <rFont val="Aptos Narrow"/>
        <family val="2"/>
        <scheme val="minor"/>
      </rPr>
      <t xml:space="preserve">* Payment for the equipment rental costs is subject to confirmation from other ASEAN member states (AMS) on their online attendance. The consultant will be authorised to begin renting equipment once the relevant AMS's confirmation is approved.
* Please provide cost breakdown for this line for the proposal costing purpose. This is receipt-based reimburseable expense. </t>
    </r>
  </si>
  <si>
    <t xml:space="preserve">Note for bidders: Please provide cost breakdown for each of the line below.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</si>
</sst>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5" formatCode="_-[$USD]\ * #,##0.00_-;\-[$USD]\ * #,##0.00_-;_-[$USD]\ * &quot;-&quot;??_-;_-@_-"/>
    <numFmt numFmtId="166" formatCode="_-* #,##0.0_-;\-* #,##0.0_-;_-* &quot;-&quot;??_-;_-@_-"/>
    <numFmt numFmtId="167" formatCode="_-* #,##0_-;\-* #,##0_-;_-* &quot;-&quot;??_-;_-@_-"/>
  </numFmts>
  <fonts count="24"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sz val="11"/>
      <color rgb="FFD86DCD"/>
      <name val="Aptos Narrow"/>
      <family val="2"/>
      <scheme val="minor"/>
    </font>
    <font>
      <i/>
      <sz val="11"/>
      <name val="Aptos Narrow"/>
      <family val="2"/>
      <scheme val="minor"/>
    </font>
    <font>
      <b/>
      <sz val="11"/>
      <color rgb="FFC00000"/>
      <name val="Aptos Narrow"/>
      <family val="2"/>
      <scheme val="minor"/>
    </font>
    <font>
      <b/>
      <i/>
      <sz val="11"/>
      <name val="Aptos Narrow"/>
      <family val="2"/>
      <scheme val="minor"/>
    </font>
    <font>
      <i/>
      <sz val="11"/>
      <color rgb="FFC00000"/>
      <name val="Aptos Narrow"/>
      <family val="2"/>
      <scheme val="minor"/>
    </font>
    <font>
      <b/>
      <sz val="11"/>
      <color rgb="FF000000"/>
      <name val="Aptos Narrow"/>
      <family val="2"/>
    </font>
    <font>
      <b/>
      <sz val="11"/>
      <name val="Aptos Narrow"/>
      <family val="2"/>
      <scheme val="minor"/>
    </font>
  </fonts>
  <fills count="11">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7" tint="0.79998168889431442"/>
        <bgColor indexed="64"/>
      </patternFill>
    </fill>
  </fills>
  <borders count="31">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36">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5" fontId="0" fillId="0" borderId="0" xfId="0" applyNumberFormat="1"/>
    <xf numFmtId="0" fontId="0" fillId="0" borderId="0" xfId="0" applyAlignment="1">
      <alignment vertical="center"/>
    </xf>
    <xf numFmtId="0" fontId="2" fillId="0" borderId="0" xfId="0" applyFont="1" applyAlignment="1">
      <alignment vertical="center"/>
    </xf>
    <xf numFmtId="165" fontId="0" fillId="0" borderId="0" xfId="0" applyNumberFormat="1" applyAlignment="1">
      <alignment horizontal="right" vertical="center"/>
    </xf>
    <xf numFmtId="0" fontId="0" fillId="0" borderId="5" xfId="0" applyBorder="1" applyAlignment="1">
      <alignment horizontal="center" vertical="center"/>
    </xf>
    <xf numFmtId="164" fontId="0" fillId="0" borderId="6" xfId="1" applyFont="1" applyBorder="1"/>
    <xf numFmtId="0" fontId="0" fillId="0" borderId="2" xfId="0" applyBorder="1"/>
    <xf numFmtId="164" fontId="0" fillId="0" borderId="8" xfId="1" applyFont="1" applyBorder="1"/>
    <xf numFmtId="164" fontId="0" fillId="0" borderId="18" xfId="1" applyFont="1" applyBorder="1"/>
    <xf numFmtId="164" fontId="0" fillId="0" borderId="19" xfId="1" applyFont="1" applyBorder="1"/>
    <xf numFmtId="0" fontId="0" fillId="0" borderId="18" xfId="0" applyBorder="1"/>
    <xf numFmtId="0" fontId="0" fillId="0" borderId="19" xfId="0" applyBorder="1"/>
    <xf numFmtId="0" fontId="2" fillId="5" borderId="5" xfId="0" applyFont="1" applyFill="1" applyBorder="1" applyAlignment="1">
      <alignment horizontal="center" vertical="center"/>
    </xf>
    <xf numFmtId="0" fontId="0" fillId="0" borderId="5" xfId="0" applyBorder="1" applyAlignment="1">
      <alignment horizontal="right" vertical="center"/>
    </xf>
    <xf numFmtId="0" fontId="2" fillId="5" borderId="0" xfId="0" applyFont="1" applyFill="1"/>
    <xf numFmtId="0" fontId="0" fillId="0" borderId="6" xfId="0" applyBorder="1"/>
    <xf numFmtId="0" fontId="0" fillId="0" borderId="8" xfId="0" applyBorder="1"/>
    <xf numFmtId="0" fontId="2" fillId="5" borderId="18" xfId="0" applyFont="1" applyFill="1" applyBorder="1"/>
    <xf numFmtId="164" fontId="2" fillId="5" borderId="5" xfId="1" applyFont="1" applyFill="1" applyBorder="1"/>
    <xf numFmtId="164" fontId="0" fillId="0" borderId="5" xfId="1" applyFont="1" applyBorder="1"/>
    <xf numFmtId="164" fontId="0" fillId="0" borderId="7" xfId="1" applyFont="1" applyBorder="1"/>
    <xf numFmtId="164" fontId="2" fillId="5" borderId="18" xfId="1" applyFont="1" applyFill="1" applyBorder="1"/>
    <xf numFmtId="164" fontId="2" fillId="0" borderId="18" xfId="1" applyFont="1" applyBorder="1"/>
    <xf numFmtId="0" fontId="0" fillId="0" borderId="5" xfId="0" applyBorder="1"/>
    <xf numFmtId="0" fontId="2" fillId="5" borderId="5" xfId="0" applyFont="1" applyFill="1" applyBorder="1"/>
    <xf numFmtId="0" fontId="2" fillId="5" borderId="6" xfId="0" applyFont="1" applyFill="1" applyBorder="1"/>
    <xf numFmtId="0" fontId="0" fillId="0" borderId="7" xfId="0" applyBorder="1"/>
    <xf numFmtId="164" fontId="7" fillId="6" borderId="23" xfId="1" applyFont="1" applyFill="1" applyBorder="1" applyAlignment="1">
      <alignment horizontal="center" vertical="center" wrapText="1"/>
    </xf>
    <xf numFmtId="0" fontId="0" fillId="0" borderId="7" xfId="0" applyBorder="1" applyAlignment="1">
      <alignment horizontal="center"/>
    </xf>
    <xf numFmtId="164" fontId="7" fillId="6" borderId="19" xfId="1" applyFont="1" applyFill="1" applyBorder="1" applyAlignment="1">
      <alignment horizontal="center" vertical="center"/>
    </xf>
    <xf numFmtId="164" fontId="2" fillId="7" borderId="18" xfId="1" applyFont="1" applyFill="1" applyBorder="1"/>
    <xf numFmtId="0" fontId="9" fillId="0" borderId="0" xfId="0" applyFont="1"/>
    <xf numFmtId="0" fontId="10" fillId="0" borderId="0" xfId="0" applyFont="1"/>
    <xf numFmtId="0" fontId="8" fillId="0" borderId="0" xfId="3"/>
    <xf numFmtId="0" fontId="11" fillId="0" borderId="18" xfId="0" applyFont="1" applyBorder="1"/>
    <xf numFmtId="165" fontId="11" fillId="8" borderId="0" xfId="0" applyNumberFormat="1" applyFont="1" applyFill="1" applyAlignment="1">
      <alignment horizontal="right" vertical="center"/>
    </xf>
    <xf numFmtId="0" fontId="11" fillId="8" borderId="6" xfId="0" applyFont="1" applyFill="1" applyBorder="1"/>
    <xf numFmtId="0" fontId="5" fillId="0" borderId="6" xfId="0" applyFont="1" applyBorder="1"/>
    <xf numFmtId="0" fontId="0" fillId="0" borderId="18" xfId="0" applyBorder="1" applyAlignment="1">
      <alignment horizontal="center" vertical="center"/>
    </xf>
    <xf numFmtId="0" fontId="11" fillId="8" borderId="18" xfId="0" applyFont="1" applyFill="1" applyBorder="1" applyAlignment="1">
      <alignment horizontal="center" vertical="center"/>
    </xf>
    <xf numFmtId="0" fontId="5" fillId="0" borderId="18" xfId="0" applyFont="1" applyBorder="1" applyAlignment="1">
      <alignment horizontal="center" vertical="center"/>
    </xf>
    <xf numFmtId="0" fontId="0" fillId="0" borderId="18" xfId="0" applyBorder="1" applyAlignment="1">
      <alignment horizontal="right" vertical="center"/>
    </xf>
    <xf numFmtId="0" fontId="0" fillId="0" borderId="19" xfId="0" applyBorder="1" applyAlignment="1">
      <alignment horizontal="center"/>
    </xf>
    <xf numFmtId="0" fontId="7" fillId="6" borderId="11" xfId="0" applyFont="1" applyFill="1" applyBorder="1" applyAlignment="1">
      <alignment horizontal="center" vertical="center"/>
    </xf>
    <xf numFmtId="0" fontId="7" fillId="6" borderId="12" xfId="0" applyFont="1" applyFill="1" applyBorder="1" applyAlignment="1">
      <alignment horizontal="center" vertical="center"/>
    </xf>
    <xf numFmtId="0" fontId="2" fillId="0" borderId="0" xfId="0" applyFont="1" applyAlignment="1">
      <alignment horizontal="center"/>
    </xf>
    <xf numFmtId="0" fontId="7" fillId="6" borderId="0" xfId="0" applyFont="1" applyFill="1" applyAlignment="1">
      <alignment horizontal="center" vertical="center" wrapText="1"/>
    </xf>
    <xf numFmtId="0" fontId="10" fillId="6"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6" borderId="4" xfId="0" applyFont="1" applyFill="1" applyBorder="1" applyAlignment="1">
      <alignment horizontal="center" vertical="center"/>
    </xf>
    <xf numFmtId="0" fontId="7" fillId="6" borderId="2" xfId="0" applyFont="1" applyFill="1" applyBorder="1" applyAlignment="1">
      <alignment horizontal="center" vertical="center"/>
    </xf>
    <xf numFmtId="0" fontId="0" fillId="0" borderId="0" xfId="0" applyAlignment="1">
      <alignment wrapText="1"/>
    </xf>
    <xf numFmtId="0" fontId="2" fillId="7" borderId="5" xfId="0" applyFont="1" applyFill="1" applyBorder="1" applyAlignment="1">
      <alignment horizontal="center" vertical="center"/>
    </xf>
    <xf numFmtId="0" fontId="2" fillId="7" borderId="18" xfId="0" applyFont="1" applyFill="1" applyBorder="1"/>
    <xf numFmtId="0" fontId="2" fillId="7" borderId="5" xfId="0" applyFont="1" applyFill="1" applyBorder="1"/>
    <xf numFmtId="0" fontId="2" fillId="7" borderId="0" xfId="0" applyFont="1" applyFill="1"/>
    <xf numFmtId="0" fontId="2" fillId="7" borderId="6" xfId="0" applyFont="1" applyFill="1" applyBorder="1"/>
    <xf numFmtId="164" fontId="2" fillId="7" borderId="5" xfId="1" applyFont="1" applyFill="1" applyBorder="1"/>
    <xf numFmtId="166" fontId="0" fillId="0" borderId="0" xfId="1" applyNumberFormat="1" applyFont="1"/>
    <xf numFmtId="166" fontId="2" fillId="5" borderId="6" xfId="1" applyNumberFormat="1" applyFont="1" applyFill="1" applyBorder="1"/>
    <xf numFmtId="166" fontId="0" fillId="0" borderId="6" xfId="1" applyNumberFormat="1" applyFont="1" applyBorder="1"/>
    <xf numFmtId="166" fontId="2" fillId="7" borderId="6" xfId="1" applyNumberFormat="1" applyFont="1" applyFill="1" applyBorder="1"/>
    <xf numFmtId="166" fontId="14" fillId="0" borderId="0" xfId="0" applyNumberFormat="1" applyFont="1" applyAlignment="1">
      <alignment horizontal="right" vertical="center"/>
    </xf>
    <xf numFmtId="166" fontId="0" fillId="0" borderId="8" xfId="1" applyNumberFormat="1" applyFont="1" applyBorder="1"/>
    <xf numFmtId="0" fontId="11" fillId="0" borderId="0" xfId="0" applyFont="1"/>
    <xf numFmtId="164" fontId="11" fillId="0" borderId="18" xfId="1" applyFont="1" applyBorder="1"/>
    <xf numFmtId="0" fontId="7" fillId="6" borderId="0" xfId="0" applyFont="1" applyFill="1" applyAlignment="1">
      <alignment horizontal="center" vertical="center"/>
    </xf>
    <xf numFmtId="0" fontId="7" fillId="6" borderId="27" xfId="0" applyFont="1" applyFill="1" applyBorder="1" applyAlignment="1">
      <alignment horizontal="center" vertical="center"/>
    </xf>
    <xf numFmtId="164" fontId="17" fillId="0" borderId="18" xfId="1" applyFont="1" applyBorder="1"/>
    <xf numFmtId="0" fontId="5" fillId="0" borderId="18" xfId="0" applyFont="1" applyBorder="1"/>
    <xf numFmtId="0" fontId="5" fillId="0" borderId="5" xfId="0" applyFont="1" applyBorder="1"/>
    <xf numFmtId="0" fontId="5" fillId="0" borderId="0" xfId="0" applyFont="1"/>
    <xf numFmtId="164" fontId="5" fillId="0" borderId="5" xfId="1" applyFont="1" applyBorder="1"/>
    <xf numFmtId="166" fontId="5" fillId="0" borderId="6" xfId="1" applyNumberFormat="1" applyFont="1" applyBorder="1"/>
    <xf numFmtId="164" fontId="5" fillId="0" borderId="18" xfId="1" applyFont="1" applyBorder="1"/>
    <xf numFmtId="164" fontId="0" fillId="0" borderId="5" xfId="1" applyFont="1"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0" xfId="0" applyAlignment="1">
      <alignment vertical="top" wrapText="1"/>
    </xf>
    <xf numFmtId="0" fontId="0" fillId="0" borderId="30" xfId="0" applyBorder="1" applyAlignment="1">
      <alignment vertical="top" wrapText="1"/>
    </xf>
    <xf numFmtId="164" fontId="7" fillId="6" borderId="0" xfId="0" applyNumberFormat="1" applyFont="1" applyFill="1" applyAlignment="1">
      <alignment vertical="top" wrapText="1"/>
    </xf>
    <xf numFmtId="0" fontId="5" fillId="0" borderId="18" xfId="0" applyFont="1" applyBorder="1" applyAlignment="1">
      <alignment vertical="center"/>
    </xf>
    <xf numFmtId="0" fontId="2" fillId="0" borderId="5" xfId="0" applyFont="1" applyBorder="1" applyAlignment="1">
      <alignment horizontal="center" vertical="center"/>
    </xf>
    <xf numFmtId="164" fontId="2" fillId="0" borderId="18" xfId="1" applyFont="1" applyFill="1" applyBorder="1"/>
    <xf numFmtId="0" fontId="0" fillId="0" borderId="18" xfId="0" applyBorder="1" applyAlignment="1">
      <alignment wrapText="1"/>
    </xf>
    <xf numFmtId="0" fontId="0" fillId="0" borderId="18" xfId="0" applyBorder="1" applyAlignment="1">
      <alignment vertical="top" wrapText="1"/>
    </xf>
    <xf numFmtId="0" fontId="0" fillId="0" borderId="18" xfId="0" applyBorder="1" applyAlignment="1">
      <alignment vertical="top"/>
    </xf>
    <xf numFmtId="0" fontId="0" fillId="0" borderId="0" xfId="0" applyAlignment="1">
      <alignment vertical="top"/>
    </xf>
    <xf numFmtId="166" fontId="0" fillId="0" borderId="6" xfId="1" applyNumberFormat="1" applyFont="1" applyBorder="1" applyAlignment="1">
      <alignment vertical="top"/>
    </xf>
    <xf numFmtId="164" fontId="0" fillId="0" borderId="18" xfId="1" applyFont="1" applyBorder="1" applyAlignment="1">
      <alignment vertical="top"/>
    </xf>
    <xf numFmtId="0" fontId="0" fillId="0" borderId="5" xfId="0" applyBorder="1" applyAlignment="1">
      <alignment horizontal="center" vertical="top"/>
    </xf>
    <xf numFmtId="0" fontId="2" fillId="7" borderId="18" xfId="0" applyFont="1" applyFill="1" applyBorder="1" applyAlignment="1">
      <alignment wrapText="1"/>
    </xf>
    <xf numFmtId="0" fontId="5" fillId="4" borderId="18" xfId="0" applyFont="1" applyFill="1" applyBorder="1"/>
    <xf numFmtId="0" fontId="5" fillId="4" borderId="5" xfId="0" applyFont="1" applyFill="1" applyBorder="1"/>
    <xf numFmtId="0" fontId="5" fillId="4" borderId="0" xfId="0" applyFont="1" applyFill="1"/>
    <xf numFmtId="0" fontId="5" fillId="4" borderId="6" xfId="0" applyFont="1" applyFill="1" applyBorder="1"/>
    <xf numFmtId="164" fontId="5" fillId="4" borderId="5" xfId="1" applyFont="1" applyFill="1" applyBorder="1"/>
    <xf numFmtId="166" fontId="5" fillId="4" borderId="6" xfId="1" applyNumberFormat="1" applyFont="1" applyFill="1" applyBorder="1"/>
    <xf numFmtId="164" fontId="5" fillId="4" borderId="18" xfId="1" applyFont="1" applyFill="1" applyBorder="1"/>
    <xf numFmtId="164" fontId="11" fillId="4" borderId="18" xfId="1" applyFont="1" applyFill="1" applyBorder="1"/>
    <xf numFmtId="0" fontId="2" fillId="0" borderId="18" xfId="0" applyFont="1" applyBorder="1" applyAlignment="1">
      <alignment wrapText="1"/>
    </xf>
    <xf numFmtId="0" fontId="15" fillId="0" borderId="18" xfId="0" applyFont="1" applyBorder="1" applyAlignment="1">
      <alignment wrapText="1"/>
    </xf>
    <xf numFmtId="0" fontId="20" fillId="0" borderId="18" xfId="0" applyFont="1" applyBorder="1" applyAlignment="1">
      <alignment wrapText="1"/>
    </xf>
    <xf numFmtId="0" fontId="9" fillId="0" borderId="18" xfId="0" applyFont="1" applyBorder="1" applyAlignment="1">
      <alignment wrapText="1"/>
    </xf>
    <xf numFmtId="0" fontId="18" fillId="0" borderId="18" xfId="0" applyFont="1" applyBorder="1" applyAlignment="1">
      <alignment wrapText="1"/>
    </xf>
    <xf numFmtId="0" fontId="18" fillId="0" borderId="18" xfId="0" applyFont="1" applyBorder="1" applyAlignment="1">
      <alignment vertical="center" wrapText="1"/>
    </xf>
    <xf numFmtId="0" fontId="0" fillId="0" borderId="19" xfId="0" applyBorder="1" applyAlignment="1">
      <alignment wrapText="1"/>
    </xf>
    <xf numFmtId="0" fontId="15" fillId="0" borderId="18" xfId="0" applyFont="1" applyBorder="1" applyAlignment="1">
      <alignment vertical="top" wrapText="1"/>
    </xf>
    <xf numFmtId="166" fontId="14" fillId="0" borderId="0" xfId="0" applyNumberFormat="1" applyFont="1" applyAlignment="1">
      <alignment horizontal="right" vertical="top"/>
    </xf>
    <xf numFmtId="164" fontId="7" fillId="6" borderId="23" xfId="1" applyFont="1" applyFill="1" applyBorder="1" applyAlignment="1">
      <alignment horizontal="center" vertical="top" wrapText="1"/>
    </xf>
    <xf numFmtId="0" fontId="2" fillId="0" borderId="0" xfId="0" applyFont="1" applyAlignment="1">
      <alignment horizontal="center" vertical="top"/>
    </xf>
    <xf numFmtId="164" fontId="7" fillId="6" borderId="19" xfId="1" applyFont="1" applyFill="1" applyBorder="1" applyAlignment="1">
      <alignment horizontal="center" vertical="top"/>
    </xf>
    <xf numFmtId="0" fontId="20" fillId="4" borderId="18" xfId="0" applyFont="1" applyFill="1" applyBorder="1" applyAlignment="1">
      <alignment wrapText="1"/>
    </xf>
    <xf numFmtId="0" fontId="2" fillId="4" borderId="18" xfId="0" applyFont="1" applyFill="1" applyBorder="1"/>
    <xf numFmtId="0" fontId="19" fillId="4" borderId="5" xfId="0" applyFont="1" applyFill="1" applyBorder="1"/>
    <xf numFmtId="0" fontId="2" fillId="4" borderId="6" xfId="0" applyFont="1" applyFill="1" applyBorder="1"/>
    <xf numFmtId="0" fontId="2" fillId="4" borderId="0" xfId="0" applyFont="1" applyFill="1"/>
    <xf numFmtId="164" fontId="2" fillId="4" borderId="5" xfId="1" applyFont="1" applyFill="1" applyBorder="1"/>
    <xf numFmtId="166" fontId="2" fillId="4" borderId="6" xfId="1" applyNumberFormat="1" applyFont="1" applyFill="1" applyBorder="1"/>
    <xf numFmtId="164" fontId="2" fillId="4" borderId="18" xfId="1" applyFont="1" applyFill="1" applyBorder="1"/>
    <xf numFmtId="43" fontId="0" fillId="0" borderId="0" xfId="0" applyNumberFormat="1"/>
    <xf numFmtId="0" fontId="0" fillId="0" borderId="29" xfId="0" applyBorder="1" applyAlignment="1">
      <alignment horizontal="center" vertical="top"/>
    </xf>
    <xf numFmtId="164" fontId="0" fillId="0" borderId="0" xfId="0" applyNumberFormat="1"/>
    <xf numFmtId="0" fontId="0" fillId="9" borderId="0" xfId="0" applyFill="1"/>
    <xf numFmtId="165" fontId="0" fillId="9" borderId="0" xfId="0" applyNumberFormat="1" applyFill="1"/>
    <xf numFmtId="9" fontId="0" fillId="9" borderId="0" xfId="0" applyNumberFormat="1" applyFill="1"/>
    <xf numFmtId="165" fontId="0" fillId="9" borderId="0" xfId="0" applyNumberFormat="1" applyFill="1" applyAlignment="1">
      <alignment horizontal="right" vertical="center"/>
    </xf>
    <xf numFmtId="0" fontId="2" fillId="9" borderId="0" xfId="0" applyFont="1" applyFill="1"/>
    <xf numFmtId="0" fontId="0" fillId="9" borderId="0" xfId="0" applyFill="1" applyAlignment="1">
      <alignment vertical="center"/>
    </xf>
    <xf numFmtId="164" fontId="0" fillId="0" borderId="5" xfId="1" applyFont="1" applyFill="1" applyBorder="1"/>
    <xf numFmtId="166" fontId="0" fillId="0" borderId="6" xfId="1" applyNumberFormat="1" applyFont="1" applyFill="1" applyBorder="1"/>
    <xf numFmtId="164" fontId="0" fillId="0" borderId="18" xfId="1" applyFont="1" applyFill="1" applyBorder="1"/>
    <xf numFmtId="0" fontId="19" fillId="5" borderId="18" xfId="0" applyFont="1" applyFill="1" applyBorder="1" applyAlignment="1">
      <alignment vertical="center" wrapText="1"/>
    </xf>
    <xf numFmtId="164" fontId="0" fillId="0" borderId="0" xfId="1" applyFont="1" applyAlignment="1">
      <alignment vertical="top"/>
    </xf>
    <xf numFmtId="166" fontId="0" fillId="0" borderId="0" xfId="1" applyNumberFormat="1" applyFont="1" applyAlignment="1">
      <alignment vertical="top"/>
    </xf>
    <xf numFmtId="0" fontId="0" fillId="0" borderId="18" xfId="0" applyBorder="1" applyAlignment="1">
      <alignment horizontal="left" vertical="top" wrapText="1"/>
    </xf>
    <xf numFmtId="0" fontId="2" fillId="0" borderId="0" xfId="0" applyFont="1" applyAlignment="1">
      <alignment vertical="top"/>
    </xf>
    <xf numFmtId="164" fontId="2" fillId="0" borderId="18" xfId="1" applyFont="1" applyFill="1" applyBorder="1" applyAlignment="1">
      <alignment vertical="top"/>
    </xf>
    <xf numFmtId="164" fontId="0" fillId="0" borderId="18" xfId="0" applyNumberFormat="1" applyBorder="1" applyAlignment="1">
      <alignment vertical="top"/>
    </xf>
    <xf numFmtId="0" fontId="2" fillId="7" borderId="5" xfId="0" applyFont="1" applyFill="1" applyBorder="1" applyAlignment="1">
      <alignment horizontal="center" vertical="top"/>
    </xf>
    <xf numFmtId="0" fontId="2" fillId="7" borderId="18" xfId="0" applyFont="1" applyFill="1" applyBorder="1" applyAlignment="1">
      <alignment vertical="top" wrapText="1"/>
    </xf>
    <xf numFmtId="0" fontId="2" fillId="7" borderId="18" xfId="0" applyFont="1" applyFill="1" applyBorder="1" applyAlignment="1">
      <alignment vertical="top"/>
    </xf>
    <xf numFmtId="0" fontId="2" fillId="7" borderId="5" xfId="0" applyFont="1" applyFill="1" applyBorder="1" applyAlignment="1">
      <alignment vertical="top"/>
    </xf>
    <xf numFmtId="0" fontId="2" fillId="7" borderId="0" xfId="0" applyFont="1" applyFill="1" applyAlignment="1">
      <alignment vertical="top"/>
    </xf>
    <xf numFmtId="0" fontId="2" fillId="7" borderId="6" xfId="0" applyFont="1" applyFill="1" applyBorder="1" applyAlignment="1">
      <alignment vertical="top"/>
    </xf>
    <xf numFmtId="164" fontId="2" fillId="7" borderId="5" xfId="1" applyFont="1" applyFill="1" applyBorder="1" applyAlignment="1">
      <alignment vertical="top"/>
    </xf>
    <xf numFmtId="166" fontId="2" fillId="7" borderId="6" xfId="1" applyNumberFormat="1" applyFont="1" applyFill="1" applyBorder="1" applyAlignment="1">
      <alignment vertical="top"/>
    </xf>
    <xf numFmtId="164" fontId="2" fillId="7" borderId="18" xfId="1" applyFont="1" applyFill="1" applyBorder="1" applyAlignment="1">
      <alignment vertical="top"/>
    </xf>
    <xf numFmtId="0" fontId="0" fillId="7" borderId="18" xfId="0" applyFill="1" applyBorder="1" applyAlignment="1">
      <alignment vertical="top"/>
    </xf>
    <xf numFmtId="0" fontId="5" fillId="4" borderId="18" xfId="0" applyFont="1" applyFill="1" applyBorder="1" applyAlignment="1">
      <alignment wrapText="1"/>
    </xf>
    <xf numFmtId="0" fontId="20" fillId="4" borderId="18" xfId="0" applyFont="1" applyFill="1" applyBorder="1" applyAlignment="1">
      <alignment vertical="top" wrapText="1"/>
    </xf>
    <xf numFmtId="0" fontId="22" fillId="7" borderId="18" xfId="0" applyFont="1" applyFill="1" applyBorder="1" applyAlignment="1">
      <alignment vertical="top" wrapText="1"/>
    </xf>
    <xf numFmtId="0" fontId="0" fillId="7" borderId="18" xfId="0" applyFill="1" applyBorder="1" applyAlignment="1">
      <alignment vertical="top" wrapText="1"/>
    </xf>
    <xf numFmtId="166" fontId="0" fillId="0" borderId="0" xfId="1" applyNumberFormat="1" applyFont="1" applyBorder="1" applyAlignment="1">
      <alignment vertical="top"/>
    </xf>
    <xf numFmtId="167" fontId="0" fillId="0" borderId="0" xfId="1" applyNumberFormat="1" applyFont="1" applyBorder="1" applyAlignment="1">
      <alignment vertical="top"/>
    </xf>
    <xf numFmtId="0" fontId="5" fillId="0" borderId="0" xfId="0" applyFont="1" applyAlignment="1">
      <alignment vertical="top"/>
    </xf>
    <xf numFmtId="0" fontId="23" fillId="7" borderId="18" xfId="0" applyFont="1" applyFill="1" applyBorder="1" applyAlignment="1">
      <alignment vertical="top" wrapText="1"/>
    </xf>
    <xf numFmtId="167" fontId="19" fillId="5" borderId="18" xfId="1" applyNumberFormat="1" applyFont="1" applyFill="1" applyBorder="1"/>
    <xf numFmtId="167" fontId="2" fillId="7" borderId="18" xfId="1" applyNumberFormat="1" applyFont="1" applyFill="1" applyBorder="1" applyAlignment="1">
      <alignment vertical="top"/>
    </xf>
    <xf numFmtId="167" fontId="2" fillId="7" borderId="18" xfId="1" applyNumberFormat="1" applyFont="1" applyFill="1" applyBorder="1"/>
    <xf numFmtId="167" fontId="7" fillId="6" borderId="0" xfId="0" applyNumberFormat="1" applyFont="1" applyFill="1" applyAlignment="1">
      <alignment vertical="top"/>
    </xf>
    <xf numFmtId="0" fontId="0" fillId="10" borderId="5" xfId="0" applyFill="1" applyBorder="1" applyAlignment="1">
      <alignment horizontal="center" vertical="top"/>
    </xf>
    <xf numFmtId="0" fontId="0" fillId="10" borderId="18" xfId="0" applyFill="1" applyBorder="1" applyAlignment="1">
      <alignment vertical="top" wrapText="1"/>
    </xf>
    <xf numFmtId="0" fontId="0" fillId="10" borderId="18" xfId="0" applyFill="1" applyBorder="1" applyAlignment="1">
      <alignment vertical="top"/>
    </xf>
    <xf numFmtId="0" fontId="0" fillId="10" borderId="5" xfId="0" applyFill="1" applyBorder="1" applyAlignment="1">
      <alignment vertical="top"/>
    </xf>
    <xf numFmtId="0" fontId="0" fillId="10" borderId="0" xfId="0" applyFill="1" applyAlignment="1">
      <alignment vertical="top"/>
    </xf>
    <xf numFmtId="0" fontId="0" fillId="10" borderId="6" xfId="0" applyFill="1" applyBorder="1" applyAlignment="1">
      <alignment vertical="top"/>
    </xf>
    <xf numFmtId="164" fontId="0" fillId="10" borderId="5" xfId="1" applyFont="1" applyFill="1" applyBorder="1" applyAlignment="1">
      <alignment vertical="top"/>
    </xf>
    <xf numFmtId="166" fontId="0" fillId="10" borderId="6" xfId="1" applyNumberFormat="1" applyFont="1" applyFill="1" applyBorder="1" applyAlignment="1">
      <alignment vertical="top"/>
    </xf>
    <xf numFmtId="164" fontId="0" fillId="10" borderId="18" xfId="1" applyFont="1" applyFill="1" applyBorder="1" applyAlignment="1">
      <alignment vertical="top"/>
    </xf>
    <xf numFmtId="0" fontId="2" fillId="10" borderId="5" xfId="0" applyFont="1" applyFill="1" applyBorder="1" applyAlignment="1">
      <alignment horizontal="center" vertical="top"/>
    </xf>
    <xf numFmtId="0" fontId="2" fillId="10" borderId="18" xfId="0" applyFont="1" applyFill="1" applyBorder="1" applyAlignment="1">
      <alignment vertical="top" wrapText="1"/>
    </xf>
    <xf numFmtId="0" fontId="2" fillId="10" borderId="18" xfId="0" applyFont="1" applyFill="1" applyBorder="1" applyAlignment="1">
      <alignment vertical="top"/>
    </xf>
    <xf numFmtId="0" fontId="2" fillId="10" borderId="5" xfId="0" applyFont="1" applyFill="1" applyBorder="1" applyAlignment="1">
      <alignment vertical="top"/>
    </xf>
    <xf numFmtId="0" fontId="2" fillId="10" borderId="0" xfId="0" applyFont="1" applyFill="1" applyAlignment="1">
      <alignment vertical="top"/>
    </xf>
    <xf numFmtId="0" fontId="2" fillId="10" borderId="6" xfId="0" applyFont="1" applyFill="1" applyBorder="1" applyAlignment="1">
      <alignment vertical="top"/>
    </xf>
    <xf numFmtId="164" fontId="2" fillId="10" borderId="5" xfId="1" applyFont="1" applyFill="1" applyBorder="1" applyAlignment="1">
      <alignment vertical="top"/>
    </xf>
    <xf numFmtId="166" fontId="2" fillId="10" borderId="6" xfId="1" applyNumberFormat="1" applyFont="1" applyFill="1" applyBorder="1" applyAlignment="1">
      <alignment vertical="top"/>
    </xf>
    <xf numFmtId="164" fontId="2" fillId="10" borderId="18" xfId="1" applyFont="1" applyFill="1" applyBorder="1" applyAlignment="1">
      <alignment vertical="top"/>
    </xf>
    <xf numFmtId="167" fontId="2" fillId="10" borderId="18" xfId="1" applyNumberFormat="1" applyFont="1" applyFill="1" applyBorder="1" applyAlignment="1">
      <alignment vertical="top"/>
    </xf>
    <xf numFmtId="164" fontId="7" fillId="6" borderId="21" xfId="1" applyFont="1" applyFill="1" applyBorder="1" applyAlignment="1">
      <alignment horizontal="center" vertical="top" wrapText="1"/>
    </xf>
    <xf numFmtId="164" fontId="7" fillId="6" borderId="24" xfId="1" applyFont="1" applyFill="1" applyBorder="1" applyAlignment="1">
      <alignment horizontal="center" vertical="top" wrapText="1"/>
    </xf>
    <xf numFmtId="166" fontId="7" fillId="6" borderId="22" xfId="1" applyNumberFormat="1" applyFont="1" applyFill="1" applyBorder="1" applyAlignment="1">
      <alignment horizontal="center" vertical="top" wrapText="1"/>
    </xf>
    <xf numFmtId="166" fontId="7" fillId="6" borderId="25" xfId="1" applyNumberFormat="1" applyFont="1" applyFill="1" applyBorder="1" applyAlignment="1">
      <alignment horizontal="center" vertical="top" wrapText="1"/>
    </xf>
    <xf numFmtId="0" fontId="7" fillId="6" borderId="16" xfId="0" applyFont="1" applyFill="1" applyBorder="1" applyAlignment="1">
      <alignment horizontal="center" vertical="top"/>
    </xf>
    <xf numFmtId="0" fontId="7" fillId="6" borderId="17" xfId="0" applyFont="1" applyFill="1" applyBorder="1" applyAlignment="1">
      <alignment horizontal="center" vertical="top"/>
    </xf>
    <xf numFmtId="0" fontId="7" fillId="6" borderId="10" xfId="0" applyFont="1" applyFill="1" applyBorder="1" applyAlignment="1">
      <alignment horizontal="center" vertical="top"/>
    </xf>
    <xf numFmtId="0" fontId="7" fillId="6" borderId="12" xfId="0" applyFont="1" applyFill="1" applyBorder="1" applyAlignment="1">
      <alignment horizontal="center" vertical="top"/>
    </xf>
    <xf numFmtId="0" fontId="7" fillId="6" borderId="3" xfId="0" applyFont="1" applyFill="1" applyBorder="1" applyAlignment="1">
      <alignment horizontal="center" vertical="top"/>
    </xf>
    <xf numFmtId="0" fontId="7" fillId="6" borderId="7" xfId="0" applyFont="1" applyFill="1" applyBorder="1" applyAlignment="1">
      <alignment horizontal="center" vertical="top"/>
    </xf>
    <xf numFmtId="0" fontId="7" fillId="6" borderId="16" xfId="0" applyFont="1" applyFill="1" applyBorder="1" applyAlignment="1">
      <alignment horizontal="center" vertical="top" wrapText="1"/>
    </xf>
    <xf numFmtId="0" fontId="7" fillId="6" borderId="17" xfId="0" applyFont="1" applyFill="1" applyBorder="1" applyAlignment="1">
      <alignment horizontal="center" vertical="top" wrapText="1"/>
    </xf>
    <xf numFmtId="0" fontId="7" fillId="6" borderId="9" xfId="0" applyFont="1" applyFill="1" applyBorder="1" applyAlignment="1">
      <alignment horizontal="center" vertical="top"/>
    </xf>
    <xf numFmtId="0" fontId="7" fillId="6" borderId="11" xfId="0" applyFont="1" applyFill="1" applyBorder="1" applyAlignment="1">
      <alignment horizontal="center" vertical="top"/>
    </xf>
    <xf numFmtId="0" fontId="7" fillId="6" borderId="13" xfId="0" applyFont="1" applyFill="1" applyBorder="1" applyAlignment="1">
      <alignment horizontal="center" vertical="top"/>
    </xf>
    <xf numFmtId="0" fontId="7" fillId="6" borderId="14" xfId="0" applyFont="1" applyFill="1" applyBorder="1" applyAlignment="1">
      <alignment horizontal="center" vertical="top"/>
    </xf>
    <xf numFmtId="0" fontId="0" fillId="0" borderId="0" xfId="0" applyAlignment="1">
      <alignment horizontal="left" vertical="center"/>
    </xf>
    <xf numFmtId="0" fontId="7" fillId="6" borderId="28" xfId="0" applyFont="1" applyFill="1" applyBorder="1" applyAlignment="1">
      <alignment vertical="top" wrapText="1"/>
    </xf>
    <xf numFmtId="0" fontId="7" fillId="6" borderId="30" xfId="0" applyFont="1" applyFill="1" applyBorder="1" applyAlignment="1">
      <alignment vertical="top" wrapText="1"/>
    </xf>
    <xf numFmtId="0" fontId="7" fillId="6" borderId="29" xfId="0" applyFont="1" applyFill="1" applyBorder="1" applyAlignment="1">
      <alignment horizontal="right" vertical="top"/>
    </xf>
    <xf numFmtId="0" fontId="7" fillId="6" borderId="0" xfId="0" applyFont="1" applyFill="1" applyAlignment="1">
      <alignment horizontal="right" vertical="top"/>
    </xf>
    <xf numFmtId="0" fontId="7" fillId="6" borderId="26"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27" xfId="0" applyFont="1" applyFill="1" applyBorder="1" applyAlignment="1">
      <alignment horizontal="center" vertical="center"/>
    </xf>
    <xf numFmtId="0" fontId="7" fillId="6" borderId="0" xfId="0" applyFont="1" applyFill="1" applyAlignment="1">
      <alignment horizontal="center" vertical="center"/>
    </xf>
    <xf numFmtId="164" fontId="7" fillId="6" borderId="22" xfId="1" applyFont="1" applyFill="1" applyBorder="1" applyAlignment="1">
      <alignment horizontal="center" vertical="center" wrapText="1"/>
    </xf>
    <xf numFmtId="164" fontId="7" fillId="6" borderId="25" xfId="1" applyFont="1" applyFill="1" applyBorder="1" applyAlignment="1">
      <alignment horizontal="center" vertical="center" wrapText="1"/>
    </xf>
    <xf numFmtId="164" fontId="7" fillId="6" borderId="21" xfId="1" applyFont="1" applyFill="1" applyBorder="1" applyAlignment="1">
      <alignment horizontal="center" vertical="center" wrapText="1"/>
    </xf>
    <xf numFmtId="164" fontId="7" fillId="6" borderId="24" xfId="1" applyFont="1" applyFill="1" applyBorder="1" applyAlignment="1">
      <alignment horizontal="center" vertical="center" wrapText="1"/>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20"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11" xfId="0" applyFont="1" applyFill="1" applyBorder="1" applyAlignment="1">
      <alignment horizontal="center" vertical="center"/>
    </xf>
    <xf numFmtId="0" fontId="7" fillId="6" borderId="13" xfId="0" applyFont="1" applyFill="1" applyBorder="1" applyAlignment="1">
      <alignment horizontal="center" vertical="center"/>
    </xf>
    <xf numFmtId="0" fontId="7" fillId="6" borderId="14" xfId="0" applyFont="1" applyFill="1" applyBorder="1" applyAlignment="1">
      <alignment horizontal="center" vertical="center"/>
    </xf>
    <xf numFmtId="0" fontId="7" fillId="6" borderId="12" xfId="0" applyFont="1" applyFill="1" applyBorder="1" applyAlignment="1">
      <alignment horizontal="center" vertical="center"/>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8FF32-8D23-41CD-8E66-148A84048439}">
  <dimension ref="B2:F15"/>
  <sheetViews>
    <sheetView zoomScale="115" zoomScaleNormal="115" workbookViewId="0">
      <selection activeCell="G10" sqref="G10"/>
    </sheetView>
  </sheetViews>
  <sheetFormatPr defaultRowHeight="14.5" x14ac:dyDescent="0.35"/>
  <cols>
    <col min="1" max="1" width="2.1796875" customWidth="1"/>
    <col min="2" max="2" width="12.81640625" style="2" customWidth="1"/>
    <col min="3" max="3" width="26.54296875" customWidth="1"/>
    <col min="4" max="4" width="12.7265625" customWidth="1"/>
    <col min="5" max="5" width="40.81640625" style="93" customWidth="1"/>
    <col min="6" max="6" width="11.1796875" bestFit="1" customWidth="1"/>
  </cols>
  <sheetData>
    <row r="2" spans="2:6" x14ac:dyDescent="0.35">
      <c r="B2" s="14" t="s">
        <v>0</v>
      </c>
      <c r="C2" s="14" t="s">
        <v>1</v>
      </c>
      <c r="D2" s="14"/>
    </row>
    <row r="3" spans="2:6" hidden="1" x14ac:dyDescent="0.35">
      <c r="B3" s="211" t="s">
        <v>2</v>
      </c>
      <c r="C3" s="211"/>
      <c r="D3" s="1"/>
    </row>
    <row r="4" spans="2:6" hidden="1" x14ac:dyDescent="0.35">
      <c r="B4" s="211" t="s">
        <v>3</v>
      </c>
      <c r="C4" s="211"/>
      <c r="D4" s="1"/>
    </row>
    <row r="5" spans="2:6" x14ac:dyDescent="0.35">
      <c r="B5" s="14" t="s">
        <v>4</v>
      </c>
      <c r="C5" s="14" t="s">
        <v>5</v>
      </c>
      <c r="D5" s="1"/>
    </row>
    <row r="7" spans="2:6" x14ac:dyDescent="0.35">
      <c r="B7" s="216" t="s">
        <v>6</v>
      </c>
      <c r="C7" s="218" t="s">
        <v>7</v>
      </c>
      <c r="D7" s="82" t="s">
        <v>8</v>
      </c>
      <c r="E7" s="212" t="s">
        <v>9</v>
      </c>
    </row>
    <row r="8" spans="2:6" x14ac:dyDescent="0.35">
      <c r="B8" s="217"/>
      <c r="C8" s="219"/>
      <c r="D8" s="81" t="s">
        <v>5</v>
      </c>
      <c r="E8" s="213"/>
    </row>
    <row r="9" spans="2:6" ht="39" customHeight="1" x14ac:dyDescent="0.35">
      <c r="B9" s="136">
        <v>1</v>
      </c>
      <c r="C9" s="93" t="s">
        <v>10</v>
      </c>
      <c r="D9" s="169">
        <f>Selangor!M8</f>
        <v>15269.405781362919</v>
      </c>
      <c r="E9" s="94"/>
    </row>
    <row r="10" spans="2:6" ht="34" customHeight="1" x14ac:dyDescent="0.35">
      <c r="B10" s="136">
        <v>2</v>
      </c>
      <c r="C10" s="93" t="s">
        <v>11</v>
      </c>
      <c r="D10" s="169">
        <f>Jakarta!M8</f>
        <v>14241.910916708568</v>
      </c>
      <c r="E10" s="94"/>
    </row>
    <row r="11" spans="2:6" ht="33" customHeight="1" x14ac:dyDescent="0.35">
      <c r="B11" s="136">
        <v>3</v>
      </c>
      <c r="C11" s="93" t="s">
        <v>12</v>
      </c>
      <c r="D11" s="169">
        <f>PhotoVideo!M8</f>
        <v>6000</v>
      </c>
      <c r="E11" s="94"/>
      <c r="F11" s="135"/>
    </row>
    <row r="12" spans="2:6" s="12" customFormat="1" x14ac:dyDescent="0.35">
      <c r="B12" s="214" t="s">
        <v>13</v>
      </c>
      <c r="C12" s="215"/>
      <c r="D12" s="175">
        <f>SUM(D9:D11)</f>
        <v>35511.316698071489</v>
      </c>
      <c r="E12" s="95"/>
    </row>
    <row r="15" spans="2:6" x14ac:dyDescent="0.35">
      <c r="F15" s="137"/>
    </row>
  </sheetData>
  <mergeCells count="6">
    <mergeCell ref="B3:C3"/>
    <mergeCell ref="E7:E8"/>
    <mergeCell ref="B12:C12"/>
    <mergeCell ref="B7:B8"/>
    <mergeCell ref="C7:C8"/>
    <mergeCell ref="B4:C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7</v>
      </c>
      <c r="C2" t="str">
        <f>Summary!C2</f>
        <v>Development of ASEAN Guidelines on AI-Generated and Digital Trademarks</v>
      </c>
    </row>
    <row r="3" spans="2:17" x14ac:dyDescent="0.35">
      <c r="B3" t="s">
        <v>2</v>
      </c>
    </row>
    <row r="4" spans="2:17" x14ac:dyDescent="0.35">
      <c r="B4" t="s">
        <v>3</v>
      </c>
    </row>
    <row r="5" spans="2:17" x14ac:dyDescent="0.35">
      <c r="B5" t="s">
        <v>14</v>
      </c>
      <c r="C5" t="s">
        <v>15</v>
      </c>
    </row>
    <row r="6" spans="2:17" x14ac:dyDescent="0.35">
      <c r="B6"/>
    </row>
    <row r="7" spans="2:17" s="3" customFormat="1" ht="14.5" customHeight="1" x14ac:dyDescent="0.35">
      <c r="B7" s="228" t="s">
        <v>16</v>
      </c>
      <c r="C7" s="230" t="s">
        <v>7</v>
      </c>
      <c r="D7" s="226" t="s">
        <v>17</v>
      </c>
      <c r="E7" s="224" t="s">
        <v>18</v>
      </c>
      <c r="F7" s="233" t="s">
        <v>19</v>
      </c>
      <c r="G7" s="225" t="s">
        <v>20</v>
      </c>
      <c r="H7" s="64"/>
      <c r="I7" s="222" t="s">
        <v>21</v>
      </c>
      <c r="J7" s="220" t="s">
        <v>22</v>
      </c>
      <c r="K7" s="222" t="s">
        <v>21</v>
      </c>
      <c r="L7" s="220" t="s">
        <v>8</v>
      </c>
      <c r="M7" s="40" t="s">
        <v>8</v>
      </c>
      <c r="N7" s="40" t="s">
        <v>23</v>
      </c>
      <c r="O7" s="224" t="s">
        <v>24</v>
      </c>
      <c r="P7" s="225"/>
      <c r="Q7" s="226" t="s">
        <v>9</v>
      </c>
    </row>
    <row r="8" spans="2:17" s="3" customFormat="1" x14ac:dyDescent="0.35">
      <c r="B8" s="229"/>
      <c r="C8" s="231"/>
      <c r="D8" s="227"/>
      <c r="E8" s="232"/>
      <c r="F8" s="234"/>
      <c r="G8" s="235"/>
      <c r="H8" s="65"/>
      <c r="I8" s="223"/>
      <c r="J8" s="221"/>
      <c r="K8" s="223"/>
      <c r="L8" s="221"/>
      <c r="M8" s="42" t="s">
        <v>5</v>
      </c>
      <c r="N8" s="42" t="s">
        <v>25</v>
      </c>
      <c r="O8" s="56" t="s">
        <v>26</v>
      </c>
      <c r="P8" s="57" t="s">
        <v>27</v>
      </c>
      <c r="Q8" s="227"/>
    </row>
    <row r="9" spans="2:17" x14ac:dyDescent="0.35">
      <c r="B9" s="51">
        <v>4.2</v>
      </c>
      <c r="C9" s="28" t="s">
        <v>28</v>
      </c>
      <c r="D9" s="23"/>
      <c r="E9" s="36"/>
      <c r="G9" s="28"/>
      <c r="I9" s="32"/>
      <c r="J9" s="18"/>
      <c r="K9" s="32"/>
      <c r="L9" s="18"/>
      <c r="M9" s="21"/>
      <c r="N9" s="21"/>
      <c r="O9" s="36"/>
      <c r="P9" s="28"/>
      <c r="Q9" s="23"/>
    </row>
    <row r="10" spans="2:17" x14ac:dyDescent="0.35">
      <c r="B10" s="52" t="s">
        <v>29</v>
      </c>
      <c r="C10" s="49" t="s">
        <v>30</v>
      </c>
      <c r="D10" s="23"/>
      <c r="E10" s="36"/>
      <c r="G10" s="28"/>
      <c r="I10" s="32"/>
      <c r="J10" s="18"/>
      <c r="K10" s="32"/>
      <c r="L10" s="18"/>
      <c r="M10" s="21"/>
      <c r="N10" s="35">
        <f>IFERROR(SUMIFS(M:M, B:B, B10 &amp; "*"), "")</f>
        <v>2752.7144823367485</v>
      </c>
      <c r="O10" s="36"/>
      <c r="P10" s="28"/>
      <c r="Q10" s="23"/>
    </row>
    <row r="11" spans="2:17" x14ac:dyDescent="0.35">
      <c r="B11" s="51" t="s">
        <v>31</v>
      </c>
      <c r="C11" s="28" t="s">
        <v>30</v>
      </c>
      <c r="D11" s="23" t="s">
        <v>32</v>
      </c>
      <c r="E11" s="36" t="s">
        <v>33</v>
      </c>
      <c r="F11">
        <v>2</v>
      </c>
      <c r="G11" s="28">
        <v>2</v>
      </c>
      <c r="I11" s="32" t="s">
        <v>34</v>
      </c>
      <c r="J11" s="18">
        <v>400</v>
      </c>
      <c r="K11" s="32" t="str">
        <f>I11</f>
        <v>USD</v>
      </c>
      <c r="L11" s="18">
        <f>F11*G11*J11</f>
        <v>1600</v>
      </c>
      <c r="M11" s="21">
        <f>L11/_xlfn.XLOOKUP(K11,Validation!$F$3:$F$12,Validation!$G$3:$G$12,0)</f>
        <v>2446.8573176326654</v>
      </c>
      <c r="N11" s="21"/>
      <c r="O11" s="36"/>
      <c r="P11" s="28"/>
      <c r="Q11" s="23"/>
    </row>
    <row r="12" spans="2:17" x14ac:dyDescent="0.35">
      <c r="B12" s="51" t="s">
        <v>35</v>
      </c>
      <c r="C12" s="28" t="s">
        <v>36</v>
      </c>
      <c r="D12" s="23" t="s">
        <v>37</v>
      </c>
      <c r="E12" s="36" t="s">
        <v>38</v>
      </c>
      <c r="F12">
        <v>2</v>
      </c>
      <c r="G12" s="28">
        <v>1</v>
      </c>
      <c r="I12" s="32" t="s">
        <v>34</v>
      </c>
      <c r="J12" s="18">
        <v>100</v>
      </c>
      <c r="K12" s="32" t="str">
        <f t="shared" ref="K12:K34" si="0">I12</f>
        <v>USD</v>
      </c>
      <c r="L12" s="18">
        <f>F12*G12*J12</f>
        <v>200</v>
      </c>
      <c r="M12" s="21">
        <f>L12/_xlfn.XLOOKUP(K12,Validation!$F$3:$F$12,Validation!$G$3:$G$12,0)</f>
        <v>305.85716470408317</v>
      </c>
      <c r="N12" s="21"/>
      <c r="O12" s="36"/>
      <c r="P12" s="28"/>
      <c r="Q12" s="23"/>
    </row>
    <row r="13" spans="2:17" x14ac:dyDescent="0.35">
      <c r="B13" s="52" t="s">
        <v>39</v>
      </c>
      <c r="C13" s="49" t="s">
        <v>40</v>
      </c>
      <c r="D13" s="23"/>
      <c r="E13" s="36"/>
      <c r="G13" s="28"/>
      <c r="I13" s="32"/>
      <c r="J13" s="18"/>
      <c r="K13" s="32">
        <f t="shared" si="0"/>
        <v>0</v>
      </c>
      <c r="L13" s="18"/>
      <c r="M13" s="21"/>
      <c r="N13" s="35">
        <f>IFERROR(SUMIFS(M:M, B:B, B13 &amp; "*"), "")</f>
        <v>5927.8012230482109</v>
      </c>
      <c r="O13" s="36"/>
      <c r="P13" s="28"/>
      <c r="Q13" s="47" t="s">
        <v>41</v>
      </c>
    </row>
    <row r="14" spans="2:17" x14ac:dyDescent="0.35">
      <c r="B14" s="51" t="s">
        <v>42</v>
      </c>
      <c r="C14" s="28" t="s">
        <v>43</v>
      </c>
      <c r="D14" s="23" t="s">
        <v>44</v>
      </c>
      <c r="E14" s="36" t="s">
        <v>45</v>
      </c>
      <c r="F14">
        <v>10</v>
      </c>
      <c r="G14" s="28">
        <v>2</v>
      </c>
      <c r="I14" s="32" t="s">
        <v>34</v>
      </c>
      <c r="J14" s="18">
        <v>10</v>
      </c>
      <c r="K14" s="32" t="str">
        <f t="shared" si="0"/>
        <v>USD</v>
      </c>
      <c r="L14" s="18">
        <f>F14*G14*J14</f>
        <v>200</v>
      </c>
      <c r="M14" s="21">
        <f>L14/_xlfn.XLOOKUP(K14,Validation!$F$3:$F$12,Validation!$G$3:$G$12,0)</f>
        <v>305.85716470408317</v>
      </c>
      <c r="N14" s="21"/>
      <c r="O14" s="36"/>
      <c r="P14" s="28"/>
      <c r="Q14" s="23"/>
    </row>
    <row r="15" spans="2:17" x14ac:dyDescent="0.35">
      <c r="B15" s="51" t="s">
        <v>46</v>
      </c>
      <c r="C15" s="28" t="s">
        <v>47</v>
      </c>
      <c r="D15" s="23" t="s">
        <v>48</v>
      </c>
      <c r="E15" s="36" t="s">
        <v>45</v>
      </c>
      <c r="F15">
        <v>2</v>
      </c>
      <c r="G15" s="28">
        <v>5</v>
      </c>
      <c r="I15" s="32" t="s">
        <v>34</v>
      </c>
      <c r="J15" s="18">
        <f>'Participants Cost'!F4</f>
        <v>170</v>
      </c>
      <c r="K15" s="32" t="str">
        <f t="shared" si="0"/>
        <v>USD</v>
      </c>
      <c r="L15" s="18">
        <f t="shared" ref="L15:L34" si="1">F15*G15*J15</f>
        <v>1700</v>
      </c>
      <c r="M15" s="21">
        <f>L15/_xlfn.XLOOKUP(K15,Validation!$F$3:$F$12,Validation!$G$3:$G$12,0)</f>
        <v>2599.7858999847072</v>
      </c>
      <c r="N15" s="21"/>
      <c r="O15" s="36"/>
      <c r="P15" s="28"/>
      <c r="Q15" s="23"/>
    </row>
    <row r="16" spans="2:17" x14ac:dyDescent="0.35">
      <c r="B16" s="51" t="s">
        <v>49</v>
      </c>
      <c r="C16" s="28" t="s">
        <v>50</v>
      </c>
      <c r="D16" s="23" t="s">
        <v>51</v>
      </c>
      <c r="E16" s="36" t="s">
        <v>45</v>
      </c>
      <c r="F16">
        <v>2</v>
      </c>
      <c r="G16" s="28">
        <v>4</v>
      </c>
      <c r="I16" s="32" t="s">
        <v>34</v>
      </c>
      <c r="J16" s="18">
        <f>'Participants Cost'!E4</f>
        <v>170</v>
      </c>
      <c r="K16" s="32" t="str">
        <f t="shared" si="0"/>
        <v>USD</v>
      </c>
      <c r="L16" s="18">
        <f t="shared" si="1"/>
        <v>1360</v>
      </c>
      <c r="M16" s="21">
        <f>L16/_xlfn.XLOOKUP(K16,Validation!$F$3:$F$12,Validation!$G$3:$G$12,0)</f>
        <v>2079.8287199877655</v>
      </c>
      <c r="N16" s="21"/>
      <c r="O16" s="36"/>
      <c r="P16" s="28"/>
      <c r="Q16" s="23"/>
    </row>
    <row r="17" spans="2:17" x14ac:dyDescent="0.35">
      <c r="B17" s="51" t="s">
        <v>52</v>
      </c>
      <c r="C17" s="50" t="s">
        <v>53</v>
      </c>
      <c r="D17" s="23" t="s">
        <v>54</v>
      </c>
      <c r="E17" s="36"/>
      <c r="G17" s="28"/>
      <c r="I17" s="32"/>
      <c r="J17" s="18"/>
      <c r="K17" s="32">
        <f t="shared" si="0"/>
        <v>0</v>
      </c>
      <c r="L17" s="18">
        <f t="shared" si="1"/>
        <v>0</v>
      </c>
      <c r="M17" s="21"/>
      <c r="N17" s="21"/>
      <c r="O17" s="36"/>
      <c r="P17" s="28"/>
      <c r="Q17" s="23"/>
    </row>
    <row r="18" spans="2:17" x14ac:dyDescent="0.35">
      <c r="B18" s="51" t="s">
        <v>55</v>
      </c>
      <c r="C18" s="28" t="s">
        <v>56</v>
      </c>
      <c r="D18" s="23" t="s">
        <v>37</v>
      </c>
      <c r="E18" s="36"/>
      <c r="G18" s="28"/>
      <c r="I18" s="32"/>
      <c r="J18" s="18"/>
      <c r="K18" s="32">
        <f t="shared" si="0"/>
        <v>0</v>
      </c>
      <c r="L18" s="18">
        <f t="shared" si="1"/>
        <v>0</v>
      </c>
      <c r="M18" s="21"/>
      <c r="N18" s="21"/>
      <c r="O18" s="36"/>
      <c r="P18" s="28"/>
      <c r="Q18" s="47" t="s">
        <v>57</v>
      </c>
    </row>
    <row r="19" spans="2:17" x14ac:dyDescent="0.35">
      <c r="B19" s="51" t="s">
        <v>58</v>
      </c>
      <c r="C19" s="28" t="s">
        <v>59</v>
      </c>
      <c r="D19" s="23" t="s">
        <v>37</v>
      </c>
      <c r="E19" s="36"/>
      <c r="G19" s="28"/>
      <c r="I19" s="32"/>
      <c r="J19" s="18"/>
      <c r="K19" s="32">
        <f t="shared" si="0"/>
        <v>0</v>
      </c>
      <c r="L19" s="18">
        <f t="shared" si="1"/>
        <v>0</v>
      </c>
      <c r="M19" s="21"/>
      <c r="N19" s="21"/>
      <c r="O19" s="36"/>
      <c r="P19" s="28"/>
      <c r="Q19" s="23"/>
    </row>
    <row r="20" spans="2:17" x14ac:dyDescent="0.35">
      <c r="B20" s="51" t="s">
        <v>60</v>
      </c>
      <c r="C20" s="28" t="s">
        <v>61</v>
      </c>
      <c r="D20" s="23" t="s">
        <v>37</v>
      </c>
      <c r="E20" s="36" t="s">
        <v>38</v>
      </c>
      <c r="F20">
        <v>2</v>
      </c>
      <c r="G20" s="28">
        <v>1</v>
      </c>
      <c r="I20" s="32" t="s">
        <v>62</v>
      </c>
      <c r="J20" s="18">
        <v>5000000</v>
      </c>
      <c r="K20" s="32" t="str">
        <f t="shared" si="0"/>
        <v>IDR</v>
      </c>
      <c r="L20" s="18">
        <f t="shared" si="1"/>
        <v>10000000</v>
      </c>
      <c r="M20" s="21">
        <f>L20/_xlfn.XLOOKUP(K20,Validation!$F$3:$F$12,Validation!$G$3:$G$12,0)</f>
        <v>942.32943837165476</v>
      </c>
      <c r="N20" s="21"/>
      <c r="O20" s="36"/>
      <c r="P20" s="28"/>
      <c r="Q20" s="23"/>
    </row>
    <row r="21" spans="2:17" x14ac:dyDescent="0.35">
      <c r="B21" s="52" t="s">
        <v>63</v>
      </c>
      <c r="C21" s="49" t="s">
        <v>64</v>
      </c>
      <c r="D21" s="23" t="s">
        <v>65</v>
      </c>
      <c r="E21" s="36" t="s">
        <v>66</v>
      </c>
      <c r="F21">
        <v>100</v>
      </c>
      <c r="G21" s="28">
        <v>2</v>
      </c>
      <c r="I21" s="32" t="s">
        <v>62</v>
      </c>
      <c r="J21" s="18">
        <v>750000</v>
      </c>
      <c r="K21" s="32" t="str">
        <f t="shared" si="0"/>
        <v>IDR</v>
      </c>
      <c r="L21" s="18">
        <f t="shared" si="1"/>
        <v>150000000</v>
      </c>
      <c r="M21" s="21">
        <f>L21/_xlfn.XLOOKUP(K21,Validation!$F$3:$F$12,Validation!$G$3:$G$12,0)</f>
        <v>14134.941575574821</v>
      </c>
      <c r="N21" s="35">
        <f>IFERROR(SUMIFS(M:M, B:B, B21 &amp; "*"), "")</f>
        <v>14134.941575574821</v>
      </c>
      <c r="O21" s="36"/>
      <c r="P21" s="28"/>
      <c r="Q21" s="23"/>
    </row>
    <row r="22" spans="2:17" x14ac:dyDescent="0.35">
      <c r="B22" s="53" t="s">
        <v>67</v>
      </c>
      <c r="C22" s="50" t="s">
        <v>68</v>
      </c>
      <c r="D22" s="23" t="s">
        <v>65</v>
      </c>
      <c r="E22" s="36"/>
      <c r="G22" s="28"/>
      <c r="I22" s="32"/>
      <c r="J22" s="18"/>
      <c r="K22" s="32"/>
      <c r="L22" s="18"/>
      <c r="M22" s="21"/>
      <c r="N22" s="21"/>
      <c r="O22" s="36"/>
      <c r="P22" s="28"/>
      <c r="Q22" s="23"/>
    </row>
    <row r="23" spans="2:17" x14ac:dyDescent="0.35">
      <c r="B23" s="53" t="s">
        <v>69</v>
      </c>
      <c r="C23" s="50" t="s">
        <v>70</v>
      </c>
      <c r="D23" s="23" t="s">
        <v>65</v>
      </c>
      <c r="E23" s="36"/>
      <c r="G23" s="28"/>
      <c r="I23" s="32"/>
      <c r="J23" s="18"/>
      <c r="K23" s="32"/>
      <c r="L23" s="18"/>
      <c r="M23" s="21"/>
      <c r="N23" s="21"/>
      <c r="O23" s="36"/>
      <c r="P23" s="28"/>
      <c r="Q23" s="23"/>
    </row>
    <row r="24" spans="2:17" x14ac:dyDescent="0.35">
      <c r="B24" s="52" t="s">
        <v>71</v>
      </c>
      <c r="C24" s="49" t="s">
        <v>72</v>
      </c>
      <c r="D24" s="23" t="s">
        <v>65</v>
      </c>
      <c r="E24" s="36"/>
      <c r="G24" s="28"/>
      <c r="I24" s="32"/>
      <c r="J24" s="18"/>
      <c r="K24" s="32">
        <f t="shared" si="0"/>
        <v>0</v>
      </c>
      <c r="L24" s="18">
        <f t="shared" si="1"/>
        <v>0</v>
      </c>
      <c r="M24" s="21"/>
      <c r="N24" s="35">
        <f>IFERROR(SUMIFS(M:M, B:B, B24 &amp; "*"), "")</f>
        <v>0</v>
      </c>
      <c r="O24" s="36"/>
      <c r="P24" s="28"/>
      <c r="Q24" s="23"/>
    </row>
    <row r="25" spans="2:17" x14ac:dyDescent="0.35">
      <c r="B25" s="51" t="s">
        <v>73</v>
      </c>
      <c r="C25" t="s">
        <v>74</v>
      </c>
      <c r="D25" s="23" t="s">
        <v>65</v>
      </c>
      <c r="E25" s="36"/>
      <c r="G25" s="28"/>
      <c r="I25" s="32"/>
      <c r="J25" s="18"/>
      <c r="K25" s="32"/>
      <c r="L25" s="18"/>
      <c r="M25" s="21"/>
      <c r="N25" s="21"/>
      <c r="O25" s="36"/>
      <c r="P25" s="28"/>
      <c r="Q25" s="23"/>
    </row>
    <row r="26" spans="2:17" x14ac:dyDescent="0.35">
      <c r="B26" s="51" t="s">
        <v>75</v>
      </c>
      <c r="C26" t="s">
        <v>76</v>
      </c>
      <c r="D26" s="23" t="s">
        <v>65</v>
      </c>
      <c r="E26" s="36"/>
      <c r="G26" s="28"/>
      <c r="I26" s="32"/>
      <c r="J26" s="18"/>
      <c r="K26" s="32"/>
      <c r="L26" s="18"/>
      <c r="M26" s="21"/>
      <c r="N26" s="21"/>
      <c r="O26" s="36"/>
      <c r="P26" s="28"/>
      <c r="Q26" s="23"/>
    </row>
    <row r="27" spans="2:17" x14ac:dyDescent="0.35">
      <c r="B27" s="51" t="s">
        <v>77</v>
      </c>
      <c r="C27" s="50" t="s">
        <v>78</v>
      </c>
      <c r="D27" s="23" t="s">
        <v>65</v>
      </c>
      <c r="E27" s="36"/>
      <c r="G27" s="28"/>
      <c r="I27" s="32"/>
      <c r="J27" s="18"/>
      <c r="K27" s="32"/>
      <c r="L27" s="18"/>
      <c r="M27" s="21"/>
      <c r="N27" s="21"/>
      <c r="O27" s="36"/>
      <c r="P27" s="28"/>
      <c r="Q27" s="23"/>
    </row>
    <row r="28" spans="2:17" x14ac:dyDescent="0.35">
      <c r="B28" s="51" t="s">
        <v>79</v>
      </c>
      <c r="C28" s="28" t="s">
        <v>80</v>
      </c>
      <c r="D28" s="23" t="s">
        <v>65</v>
      </c>
      <c r="E28" s="36"/>
      <c r="G28" s="28"/>
      <c r="I28" s="32"/>
      <c r="J28" s="18"/>
      <c r="K28" s="32">
        <f t="shared" si="0"/>
        <v>0</v>
      </c>
      <c r="L28" s="18">
        <f t="shared" si="1"/>
        <v>0</v>
      </c>
      <c r="M28" s="21"/>
      <c r="N28" s="21"/>
      <c r="O28" s="36"/>
      <c r="P28" s="28"/>
      <c r="Q28" s="23"/>
    </row>
    <row r="29" spans="2:17" x14ac:dyDescent="0.35">
      <c r="B29" s="52" t="s">
        <v>81</v>
      </c>
      <c r="C29" s="49" t="s">
        <v>82</v>
      </c>
      <c r="D29" s="23" t="s">
        <v>65</v>
      </c>
      <c r="E29" s="36"/>
      <c r="G29" s="28"/>
      <c r="I29" s="32"/>
      <c r="J29" s="18"/>
      <c r="K29" s="32">
        <f t="shared" si="0"/>
        <v>0</v>
      </c>
      <c r="L29" s="18">
        <f t="shared" si="1"/>
        <v>0</v>
      </c>
      <c r="M29" s="21"/>
      <c r="N29" s="21"/>
      <c r="O29" s="36"/>
      <c r="P29" s="28"/>
      <c r="Q29" s="23"/>
    </row>
    <row r="30" spans="2:17" x14ac:dyDescent="0.35">
      <c r="B30" s="51" t="s">
        <v>83</v>
      </c>
      <c r="C30" s="50" t="s">
        <v>84</v>
      </c>
      <c r="D30" s="23"/>
      <c r="E30" s="36"/>
      <c r="G30" s="28"/>
      <c r="I30" s="32"/>
      <c r="J30" s="18"/>
      <c r="K30" s="32"/>
      <c r="L30" s="18"/>
      <c r="M30" s="21"/>
      <c r="N30" s="21"/>
      <c r="O30" s="36"/>
      <c r="P30" s="28"/>
      <c r="Q30" s="23"/>
    </row>
    <row r="31" spans="2:17" x14ac:dyDescent="0.35">
      <c r="B31" s="51" t="s">
        <v>85</v>
      </c>
      <c r="C31" s="28" t="s">
        <v>86</v>
      </c>
      <c r="D31" s="23" t="s">
        <v>65</v>
      </c>
      <c r="E31" s="36"/>
      <c r="G31" s="28"/>
      <c r="I31" s="32"/>
      <c r="J31" s="18"/>
      <c r="K31" s="32">
        <f t="shared" si="0"/>
        <v>0</v>
      </c>
      <c r="L31" s="18">
        <f t="shared" si="1"/>
        <v>0</v>
      </c>
      <c r="M31" s="21"/>
      <c r="N31" s="21"/>
      <c r="O31" s="36"/>
      <c r="P31" s="28"/>
      <c r="Q31" s="23"/>
    </row>
    <row r="32" spans="2:17" x14ac:dyDescent="0.35">
      <c r="B32" s="51" t="s">
        <v>87</v>
      </c>
      <c r="C32" s="28" t="s">
        <v>88</v>
      </c>
      <c r="D32" s="23" t="s">
        <v>65</v>
      </c>
      <c r="E32" s="36"/>
      <c r="G32" s="28"/>
      <c r="I32" s="32"/>
      <c r="J32" s="18"/>
      <c r="K32" s="32">
        <f t="shared" si="0"/>
        <v>0</v>
      </c>
      <c r="L32" s="18">
        <f t="shared" si="1"/>
        <v>0</v>
      </c>
      <c r="M32" s="21"/>
      <c r="N32" s="21"/>
      <c r="O32" s="36"/>
      <c r="P32" s="28"/>
      <c r="Q32" s="23"/>
    </row>
    <row r="33" spans="2:17" x14ac:dyDescent="0.35">
      <c r="B33" s="52" t="s">
        <v>89</v>
      </c>
      <c r="C33" s="49" t="s">
        <v>90</v>
      </c>
      <c r="D33" s="23" t="s">
        <v>65</v>
      </c>
      <c r="E33" s="36"/>
      <c r="G33" s="28"/>
      <c r="I33" s="32"/>
      <c r="J33" s="18"/>
      <c r="K33" s="32">
        <f t="shared" si="0"/>
        <v>0</v>
      </c>
      <c r="L33" s="18">
        <f t="shared" si="1"/>
        <v>0</v>
      </c>
      <c r="M33" s="21"/>
      <c r="N33" s="21"/>
      <c r="O33" s="36"/>
      <c r="P33" s="28"/>
      <c r="Q33" s="23"/>
    </row>
    <row r="34" spans="2:17" x14ac:dyDescent="0.35">
      <c r="B34" s="52" t="s">
        <v>91</v>
      </c>
      <c r="C34" s="49" t="s">
        <v>92</v>
      </c>
      <c r="D34" s="23" t="s">
        <v>93</v>
      </c>
      <c r="E34" s="36"/>
      <c r="G34" s="28"/>
      <c r="I34" s="32"/>
      <c r="J34" s="18"/>
      <c r="K34" s="32">
        <f t="shared" si="0"/>
        <v>0</v>
      </c>
      <c r="L34" s="18">
        <f t="shared" si="1"/>
        <v>0</v>
      </c>
      <c r="M34" s="21"/>
      <c r="N34" s="21"/>
      <c r="O34" s="36"/>
      <c r="P34" s="28"/>
      <c r="Q34" s="23"/>
    </row>
    <row r="35" spans="2:17" x14ac:dyDescent="0.35">
      <c r="B35" s="54"/>
      <c r="C35" s="28"/>
      <c r="D35" s="23"/>
      <c r="E35" s="36"/>
      <c r="G35" s="28"/>
      <c r="I35" s="32"/>
      <c r="J35" s="18"/>
      <c r="K35" s="32"/>
      <c r="L35" s="18"/>
      <c r="M35" s="21"/>
      <c r="N35" s="21"/>
      <c r="O35" s="36"/>
      <c r="P35" s="28"/>
      <c r="Q35" s="23"/>
    </row>
    <row r="36" spans="2:17" x14ac:dyDescent="0.35">
      <c r="B36" s="55"/>
      <c r="C36" s="29"/>
      <c r="D36" s="24"/>
      <c r="E36" s="39"/>
      <c r="F36" s="19"/>
      <c r="G36" s="29"/>
      <c r="H36" s="19"/>
      <c r="I36" s="33"/>
      <c r="J36" s="20"/>
      <c r="K36" s="33"/>
      <c r="L36" s="20"/>
      <c r="M36" s="22"/>
      <c r="N36" s="22"/>
      <c r="O36" s="39"/>
      <c r="P36" s="29"/>
      <c r="Q36" s="24"/>
    </row>
  </sheetData>
  <mergeCells count="12">
    <mergeCell ref="I7:I8"/>
    <mergeCell ref="B7:B8"/>
    <mergeCell ref="C7:C8"/>
    <mergeCell ref="D7:D8"/>
    <mergeCell ref="E7:E8"/>
    <mergeCell ref="F7:F8"/>
    <mergeCell ref="G7:G8"/>
    <mergeCell ref="J7:J8"/>
    <mergeCell ref="K7:K8"/>
    <mergeCell ref="L7:L8"/>
    <mergeCell ref="O7:P7"/>
    <mergeCell ref="Q7:Q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E88-E18A-4041-B23C-8EEB7B0AAA7A}">
  <dimension ref="B1:O55"/>
  <sheetViews>
    <sheetView zoomScale="85" zoomScaleNormal="85" workbookViewId="0">
      <pane xSplit="3" ySplit="7" topLeftCell="D42" activePane="bottomRight" state="frozen"/>
      <selection pane="topRight" activeCell="D1" sqref="D1"/>
      <selection pane="bottomLeft" activeCell="A9" sqref="A9"/>
      <selection pane="bottomRight" activeCell="N52" sqref="N52"/>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453125" customWidth="1"/>
    <col min="6" max="7" width="10.81640625" customWidth="1"/>
    <col min="8" max="8" width="5.1796875" style="8" customWidth="1"/>
    <col min="9" max="9" width="15.81640625" style="73" customWidth="1"/>
    <col min="10" max="10" width="6" style="8" customWidth="1"/>
    <col min="11" max="11" width="17.17968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94</v>
      </c>
      <c r="C2" s="61" t="s">
        <v>95</v>
      </c>
    </row>
    <row r="3" spans="2:15" s="102" customFormat="1" ht="29" x14ac:dyDescent="0.35">
      <c r="B3" s="102" t="s">
        <v>96</v>
      </c>
      <c r="C3" s="93" t="s">
        <v>1</v>
      </c>
      <c r="H3" s="148"/>
      <c r="I3" s="149"/>
      <c r="J3" s="148"/>
      <c r="K3" s="149"/>
      <c r="L3" s="148"/>
      <c r="M3" s="148"/>
    </row>
    <row r="4" spans="2:15" s="102" customFormat="1" x14ac:dyDescent="0.35">
      <c r="B4" s="102" t="s">
        <v>4</v>
      </c>
      <c r="C4" s="93" t="s">
        <v>97</v>
      </c>
      <c r="H4" s="148"/>
      <c r="I4" s="149"/>
      <c r="J4" s="148"/>
      <c r="K4" s="149"/>
      <c r="L4" s="148"/>
      <c r="M4" s="148"/>
    </row>
    <row r="5" spans="2:15" ht="15" thickBot="1" x14ac:dyDescent="0.4">
      <c r="B5"/>
    </row>
    <row r="6" spans="2:15" s="125" customFormat="1" ht="14.5" customHeight="1" x14ac:dyDescent="0.35">
      <c r="B6" s="203" t="s">
        <v>16</v>
      </c>
      <c r="C6" s="205" t="s">
        <v>7</v>
      </c>
      <c r="D6" s="199" t="s">
        <v>17</v>
      </c>
      <c r="E6" s="207" t="s">
        <v>18</v>
      </c>
      <c r="F6" s="209" t="s">
        <v>19</v>
      </c>
      <c r="G6" s="201" t="s">
        <v>98</v>
      </c>
      <c r="H6" s="195" t="s">
        <v>21</v>
      </c>
      <c r="I6" s="197" t="s">
        <v>22</v>
      </c>
      <c r="J6" s="195" t="s">
        <v>21</v>
      </c>
      <c r="K6" s="197" t="s">
        <v>8</v>
      </c>
      <c r="L6" s="124" t="s">
        <v>8</v>
      </c>
      <c r="M6" s="124" t="s">
        <v>23</v>
      </c>
      <c r="N6" s="199" t="s">
        <v>9</v>
      </c>
    </row>
    <row r="7" spans="2:15" s="125" customFormat="1" ht="36" customHeight="1" thickBot="1" x14ac:dyDescent="0.4">
      <c r="B7" s="204"/>
      <c r="C7" s="206"/>
      <c r="D7" s="200"/>
      <c r="E7" s="208"/>
      <c r="F7" s="210"/>
      <c r="G7" s="202"/>
      <c r="H7" s="196"/>
      <c r="I7" s="198"/>
      <c r="J7" s="196"/>
      <c r="K7" s="198"/>
      <c r="L7" s="126" t="s">
        <v>5</v>
      </c>
      <c r="M7" s="126" t="s">
        <v>99</v>
      </c>
      <c r="N7" s="200"/>
    </row>
    <row r="8" spans="2:15" s="12" customFormat="1" ht="31" customHeight="1" x14ac:dyDescent="0.35">
      <c r="B8" s="25">
        <v>4.2</v>
      </c>
      <c r="C8" s="147" t="s">
        <v>100</v>
      </c>
      <c r="D8" s="30"/>
      <c r="E8" s="37"/>
      <c r="F8" s="27"/>
      <c r="G8" s="38"/>
      <c r="H8" s="31"/>
      <c r="I8" s="74"/>
      <c r="J8" s="31"/>
      <c r="K8" s="74"/>
      <c r="L8" s="34"/>
      <c r="M8" s="172">
        <f>M15+M20+M26+M44+M47+M50+M52</f>
        <v>15269.405781362919</v>
      </c>
      <c r="N8" s="30"/>
    </row>
    <row r="9" spans="2:15" x14ac:dyDescent="0.35">
      <c r="B9" s="17"/>
      <c r="C9" s="115" t="s">
        <v>101</v>
      </c>
      <c r="D9" s="23"/>
      <c r="E9" s="36"/>
      <c r="F9" s="12">
        <f>SUM(F10:F13)</f>
        <v>45</v>
      </c>
      <c r="G9" s="28"/>
      <c r="H9" s="32"/>
      <c r="I9" s="77"/>
      <c r="J9" s="32"/>
      <c r="K9" s="75"/>
      <c r="L9" s="21"/>
      <c r="M9" s="21"/>
      <c r="N9" s="23"/>
    </row>
    <row r="10" spans="2:15" x14ac:dyDescent="0.35">
      <c r="B10" s="17"/>
      <c r="C10" s="116" t="s">
        <v>102</v>
      </c>
      <c r="D10" s="23"/>
      <c r="E10" s="36" t="s">
        <v>45</v>
      </c>
      <c r="F10">
        <v>40</v>
      </c>
      <c r="G10" s="28"/>
      <c r="H10" s="32"/>
      <c r="I10" s="77"/>
      <c r="J10" s="32"/>
      <c r="K10" s="75"/>
      <c r="L10" s="21"/>
      <c r="M10" s="21"/>
      <c r="N10" s="23"/>
    </row>
    <row r="11" spans="2:15" x14ac:dyDescent="0.35">
      <c r="B11" s="17"/>
      <c r="C11" s="116" t="s">
        <v>103</v>
      </c>
      <c r="D11" s="23"/>
      <c r="E11" s="91" t="s">
        <v>45</v>
      </c>
      <c r="F11" s="102">
        <f>F16</f>
        <v>0</v>
      </c>
      <c r="G11" s="28"/>
      <c r="H11" s="32"/>
      <c r="I11" s="77"/>
      <c r="J11" s="32"/>
      <c r="K11" s="75"/>
      <c r="L11" s="21"/>
      <c r="M11" s="21"/>
      <c r="N11" s="23"/>
    </row>
    <row r="12" spans="2:15" x14ac:dyDescent="0.35">
      <c r="B12" s="17"/>
      <c r="C12" s="116" t="s">
        <v>104</v>
      </c>
      <c r="D12" s="23"/>
      <c r="E12" s="36" t="s">
        <v>45</v>
      </c>
      <c r="F12">
        <f>F26</f>
        <v>5</v>
      </c>
      <c r="G12" s="28"/>
      <c r="H12" s="32"/>
      <c r="I12" s="77"/>
      <c r="J12" s="32"/>
      <c r="K12" s="75"/>
      <c r="L12" s="21"/>
      <c r="M12" s="21"/>
      <c r="N12" s="23"/>
    </row>
    <row r="13" spans="2:15" s="102" customFormat="1" x14ac:dyDescent="0.35">
      <c r="B13" s="105"/>
      <c r="C13" s="122"/>
      <c r="D13" s="101"/>
      <c r="E13" s="91"/>
      <c r="G13" s="92"/>
      <c r="H13" s="90"/>
      <c r="I13" s="123"/>
      <c r="J13" s="90"/>
      <c r="K13" s="103"/>
      <c r="L13" s="104"/>
      <c r="M13" s="104"/>
      <c r="N13" s="101"/>
    </row>
    <row r="14" spans="2:15" ht="15.65" customHeight="1" x14ac:dyDescent="0.35">
      <c r="B14" s="17"/>
      <c r="C14" s="116"/>
      <c r="D14" s="23"/>
      <c r="E14" s="36"/>
      <c r="G14" s="28"/>
      <c r="H14" s="32"/>
      <c r="I14" s="77"/>
      <c r="J14" s="32"/>
      <c r="K14" s="75"/>
      <c r="L14" s="21"/>
      <c r="M14" s="21"/>
      <c r="N14" s="23"/>
    </row>
    <row r="15" spans="2:15" s="102" customFormat="1" ht="36" hidden="1" customHeight="1" x14ac:dyDescent="0.35">
      <c r="B15" s="154" t="s">
        <v>29</v>
      </c>
      <c r="C15" s="155" t="s">
        <v>105</v>
      </c>
      <c r="D15" s="156"/>
      <c r="E15" s="157"/>
      <c r="F15" s="158"/>
      <c r="G15" s="159"/>
      <c r="H15" s="160"/>
      <c r="I15" s="161"/>
      <c r="J15" s="160"/>
      <c r="K15" s="161"/>
      <c r="L15" s="162">
        <f>SUM(L16:L19)</f>
        <v>0</v>
      </c>
      <c r="M15" s="162">
        <f>L15</f>
        <v>0</v>
      </c>
      <c r="N15" s="167" t="s">
        <v>106</v>
      </c>
    </row>
    <row r="16" spans="2:15" s="102" customFormat="1" ht="17.5" hidden="1" customHeight="1" x14ac:dyDescent="0.35">
      <c r="B16" s="105" t="s">
        <v>31</v>
      </c>
      <c r="C16" s="150" t="s">
        <v>107</v>
      </c>
      <c r="D16" s="101" t="s">
        <v>44</v>
      </c>
      <c r="E16" s="91" t="s">
        <v>45</v>
      </c>
      <c r="G16" s="92"/>
      <c r="H16" s="90" t="s">
        <v>108</v>
      </c>
      <c r="I16" s="103"/>
      <c r="J16" s="90" t="str">
        <f t="shared" ref="J16" si="0">H16</f>
        <v>MYR</v>
      </c>
      <c r="K16" s="103">
        <v>0</v>
      </c>
      <c r="L16" s="104">
        <f>K16/_xlfn.XLOOKUP(J16,Validation!$F$3:$F$12,Validation!$G$3:$G$12,0)</f>
        <v>0</v>
      </c>
      <c r="M16" s="104"/>
      <c r="N16" s="23"/>
      <c r="O16" s="93"/>
    </row>
    <row r="17" spans="2:14" s="102" customFormat="1" hidden="1" x14ac:dyDescent="0.35">
      <c r="B17" s="105" t="s">
        <v>35</v>
      </c>
      <c r="C17" s="100" t="s">
        <v>109</v>
      </c>
      <c r="D17" s="101" t="s">
        <v>44</v>
      </c>
      <c r="E17" s="91" t="s">
        <v>45</v>
      </c>
      <c r="G17" s="92"/>
      <c r="H17" s="90" t="s">
        <v>108</v>
      </c>
      <c r="I17" s="103"/>
      <c r="J17" s="90" t="str">
        <f t="shared" ref="J17" si="1">H17</f>
        <v>MYR</v>
      </c>
      <c r="K17" s="103">
        <v>0</v>
      </c>
      <c r="L17" s="104">
        <f>K17/_xlfn.XLOOKUP(J17,Validation!$F$3:$F$12,Validation!$G$3:$G$12,0)</f>
        <v>0</v>
      </c>
      <c r="M17" s="104"/>
      <c r="N17" s="23"/>
    </row>
    <row r="18" spans="2:14" s="102" customFormat="1" ht="28" hidden="1" customHeight="1" x14ac:dyDescent="0.35">
      <c r="B18" s="105" t="s">
        <v>110</v>
      </c>
      <c r="C18" s="100" t="s">
        <v>111</v>
      </c>
      <c r="D18" s="101" t="s">
        <v>44</v>
      </c>
      <c r="E18" s="91" t="s">
        <v>45</v>
      </c>
      <c r="G18" s="92"/>
      <c r="H18" s="90" t="s">
        <v>108</v>
      </c>
      <c r="I18" s="103"/>
      <c r="J18" s="90" t="str">
        <f t="shared" ref="J18" si="2">H18</f>
        <v>MYR</v>
      </c>
      <c r="K18" s="103">
        <v>0</v>
      </c>
      <c r="L18" s="104">
        <f>K18/_xlfn.XLOOKUP(J18,Validation!$F$3:$F$12,Validation!$G$3:$G$12,0)</f>
        <v>0</v>
      </c>
      <c r="M18" s="104"/>
      <c r="N18" s="101"/>
    </row>
    <row r="19" spans="2:14" s="102" customFormat="1" hidden="1" x14ac:dyDescent="0.35">
      <c r="B19" s="105"/>
      <c r="C19" s="100"/>
      <c r="D19" s="101"/>
      <c r="E19" s="91"/>
      <c r="G19" s="92"/>
      <c r="H19" s="90"/>
      <c r="I19" s="168"/>
      <c r="J19" s="90"/>
      <c r="K19" s="103"/>
      <c r="L19" s="104"/>
      <c r="M19" s="104"/>
      <c r="N19" s="153"/>
    </row>
    <row r="20" spans="2:14" s="102" customFormat="1" ht="33.65" customHeight="1" x14ac:dyDescent="0.35">
      <c r="B20" s="154" t="s">
        <v>39</v>
      </c>
      <c r="C20" s="155" t="s">
        <v>112</v>
      </c>
      <c r="D20" s="156"/>
      <c r="E20" s="157"/>
      <c r="F20" s="158"/>
      <c r="G20" s="159"/>
      <c r="H20" s="160"/>
      <c r="I20" s="161"/>
      <c r="J20" s="160">
        <f t="shared" ref="J20:J52" si="3">H20</f>
        <v>0</v>
      </c>
      <c r="K20" s="161"/>
      <c r="L20" s="162">
        <f>SUM(L21:L25)</f>
        <v>4646.1555576289556</v>
      </c>
      <c r="M20" s="173">
        <f>L20</f>
        <v>4646.1555576289556</v>
      </c>
      <c r="N20" s="163"/>
    </row>
    <row r="21" spans="2:14" s="102" customFormat="1" ht="65.150000000000006" customHeight="1" x14ac:dyDescent="0.35">
      <c r="B21" s="105" t="s">
        <v>42</v>
      </c>
      <c r="C21" s="100" t="s">
        <v>113</v>
      </c>
      <c r="D21" s="101" t="s">
        <v>48</v>
      </c>
      <c r="E21" s="91" t="s">
        <v>45</v>
      </c>
      <c r="F21" s="151">
        <f>F26-F31</f>
        <v>5</v>
      </c>
      <c r="G21" s="92">
        <v>3</v>
      </c>
      <c r="H21" s="90" t="s">
        <v>34</v>
      </c>
      <c r="I21" s="103">
        <v>75.11</v>
      </c>
      <c r="J21" s="90" t="str">
        <f t="shared" si="3"/>
        <v>USD</v>
      </c>
      <c r="K21" s="103">
        <f>F21*G21*I21</f>
        <v>1126.6500000000001</v>
      </c>
      <c r="L21" s="104">
        <f>K21/_xlfn.XLOOKUP(J21,Validation!$F$3:$F$12,Validation!$G$3:$G$12,0)</f>
        <v>1722.9698730692767</v>
      </c>
      <c r="M21" s="152"/>
      <c r="N21" s="100" t="s">
        <v>276</v>
      </c>
    </row>
    <row r="22" spans="2:14" s="102" customFormat="1" ht="65.5" customHeight="1" x14ac:dyDescent="0.35">
      <c r="B22" s="105" t="s">
        <v>46</v>
      </c>
      <c r="C22" s="100" t="s">
        <v>114</v>
      </c>
      <c r="D22" s="101" t="s">
        <v>51</v>
      </c>
      <c r="E22" s="91" t="s">
        <v>45</v>
      </c>
      <c r="F22" s="102">
        <f>F26</f>
        <v>5</v>
      </c>
      <c r="G22" s="92">
        <v>2</v>
      </c>
      <c r="H22" s="90" t="s">
        <v>108</v>
      </c>
      <c r="I22" s="103">
        <v>500</v>
      </c>
      <c r="J22" s="90" t="str">
        <f t="shared" si="3"/>
        <v>MYR</v>
      </c>
      <c r="K22" s="103">
        <f t="shared" ref="K22:K52" si="4">F22*G22*I22</f>
        <v>5000</v>
      </c>
      <c r="L22" s="104">
        <f>K22/_xlfn.XLOOKUP(J22,Validation!$F$3:$F$12,Validation!$G$3:$G$12,0)</f>
        <v>1805.0541516245487</v>
      </c>
      <c r="M22" s="152"/>
      <c r="N22" s="100" t="s">
        <v>277</v>
      </c>
    </row>
    <row r="23" spans="2:14" s="102" customFormat="1" ht="48.65" customHeight="1" x14ac:dyDescent="0.35">
      <c r="B23" s="105" t="s">
        <v>49</v>
      </c>
      <c r="C23" s="100" t="s">
        <v>115</v>
      </c>
      <c r="D23" s="101" t="s">
        <v>54</v>
      </c>
      <c r="E23" s="91" t="s">
        <v>45</v>
      </c>
      <c r="F23" s="102">
        <f>F26</f>
        <v>5</v>
      </c>
      <c r="G23" s="92">
        <v>1</v>
      </c>
      <c r="H23" s="90" t="s">
        <v>34</v>
      </c>
      <c r="I23" s="103">
        <v>40</v>
      </c>
      <c r="J23" s="90" t="str">
        <f t="shared" si="3"/>
        <v>USD</v>
      </c>
      <c r="K23" s="103">
        <f t="shared" si="4"/>
        <v>200</v>
      </c>
      <c r="L23" s="104">
        <f>K23/_xlfn.XLOOKUP(J23,Validation!$F$3:$F$12,Validation!$G$3:$G$12,0)</f>
        <v>305.85716470408317</v>
      </c>
      <c r="M23" s="152"/>
      <c r="N23" s="100" t="s">
        <v>283</v>
      </c>
    </row>
    <row r="24" spans="2:14" s="102" customFormat="1" ht="37.5" customHeight="1" x14ac:dyDescent="0.35">
      <c r="B24" s="105" t="s">
        <v>52</v>
      </c>
      <c r="C24" s="100" t="s">
        <v>116</v>
      </c>
      <c r="D24" s="101" t="s">
        <v>54</v>
      </c>
      <c r="E24" s="91" t="s">
        <v>45</v>
      </c>
      <c r="F24" s="102">
        <v>5</v>
      </c>
      <c r="G24" s="92">
        <v>1</v>
      </c>
      <c r="H24" s="90" t="s">
        <v>108</v>
      </c>
      <c r="I24" s="103">
        <v>450</v>
      </c>
      <c r="J24" s="90" t="str">
        <f t="shared" ref="J24" si="5">H24</f>
        <v>MYR</v>
      </c>
      <c r="K24" s="103">
        <f t="shared" si="4"/>
        <v>2250</v>
      </c>
      <c r="L24" s="104">
        <f>K24/_xlfn.XLOOKUP(J24,Validation!$F$3:$F$12,Validation!$G$3:$G$12,0)</f>
        <v>812.27436823104688</v>
      </c>
      <c r="M24" s="152"/>
      <c r="N24" s="100" t="s">
        <v>278</v>
      </c>
    </row>
    <row r="25" spans="2:14" x14ac:dyDescent="0.35">
      <c r="B25" s="17"/>
      <c r="C25" s="99"/>
      <c r="D25" s="23"/>
      <c r="E25" s="36"/>
      <c r="G25" s="28"/>
      <c r="H25" s="32"/>
      <c r="I25" s="75"/>
      <c r="J25" s="32"/>
      <c r="K25" s="75"/>
      <c r="L25" s="21"/>
      <c r="M25" s="98"/>
      <c r="N25" s="23"/>
    </row>
    <row r="26" spans="2:14" s="102" customFormat="1" ht="50.15" customHeight="1" x14ac:dyDescent="0.35">
      <c r="B26" s="154" t="s">
        <v>63</v>
      </c>
      <c r="C26" s="166" t="s">
        <v>117</v>
      </c>
      <c r="D26" s="156"/>
      <c r="E26" s="157" t="s">
        <v>45</v>
      </c>
      <c r="F26" s="158">
        <f>SUM(F28:F43)</f>
        <v>5</v>
      </c>
      <c r="G26" s="159"/>
      <c r="H26" s="160" t="s">
        <v>34</v>
      </c>
      <c r="I26" s="161"/>
      <c r="J26" s="160" t="str">
        <f t="shared" si="3"/>
        <v>USD</v>
      </c>
      <c r="K26" s="161">
        <f>SUM(K28:K43)</f>
        <v>1340</v>
      </c>
      <c r="L26" s="162">
        <f>SUM(L28:L43)</f>
        <v>2049.2430035173575</v>
      </c>
      <c r="M26" s="173">
        <f>L26</f>
        <v>2049.2430035173575</v>
      </c>
      <c r="N26" s="167" t="s">
        <v>279</v>
      </c>
    </row>
    <row r="27" spans="2:14" s="12" customFormat="1" hidden="1" x14ac:dyDescent="0.35">
      <c r="B27" s="97"/>
      <c r="C27" s="127" t="s">
        <v>118</v>
      </c>
      <c r="D27" s="128"/>
      <c r="E27" s="129"/>
      <c r="F27" s="109">
        <f>SUM(F28:F36)</f>
        <v>0</v>
      </c>
      <c r="G27" s="130"/>
      <c r="H27" s="131"/>
      <c r="I27" s="131"/>
      <c r="J27" s="132"/>
      <c r="K27" s="133"/>
      <c r="L27" s="134"/>
      <c r="M27" s="134"/>
      <c r="N27" s="128"/>
    </row>
    <row r="28" spans="2:14" hidden="1" x14ac:dyDescent="0.35">
      <c r="B28" s="17"/>
      <c r="C28" s="116" t="s">
        <v>119</v>
      </c>
      <c r="D28" s="23" t="s">
        <v>37</v>
      </c>
      <c r="E28" s="36" t="s">
        <v>45</v>
      </c>
      <c r="G28" s="28">
        <v>1</v>
      </c>
      <c r="H28" s="32" t="s">
        <v>34</v>
      </c>
      <c r="I28" s="77">
        <v>300</v>
      </c>
      <c r="J28" s="32" t="s">
        <v>34</v>
      </c>
      <c r="K28" s="75">
        <f t="shared" si="4"/>
        <v>0</v>
      </c>
      <c r="L28" s="21">
        <f>K28/_xlfn.XLOOKUP(J28,Validation!$F$3:$F$12,Validation!$G$3:$G$12,0)</f>
        <v>0</v>
      </c>
      <c r="M28" s="21"/>
      <c r="N28" s="23"/>
    </row>
    <row r="29" spans="2:14" hidden="1" x14ac:dyDescent="0.35">
      <c r="B29" s="17"/>
      <c r="C29" s="116" t="s">
        <v>120</v>
      </c>
      <c r="D29" s="23" t="s">
        <v>37</v>
      </c>
      <c r="E29" s="36" t="s">
        <v>45</v>
      </c>
      <c r="G29" s="28">
        <v>1</v>
      </c>
      <c r="H29" s="32" t="s">
        <v>34</v>
      </c>
      <c r="I29" s="77">
        <v>300</v>
      </c>
      <c r="J29" s="32" t="s">
        <v>34</v>
      </c>
      <c r="K29" s="75">
        <f t="shared" si="4"/>
        <v>0</v>
      </c>
      <c r="L29" s="21">
        <f>K29/_xlfn.XLOOKUP(J29,Validation!$F$3:$F$12,Validation!$G$3:$G$12,0)</f>
        <v>0</v>
      </c>
      <c r="M29" s="21"/>
      <c r="N29" s="23"/>
    </row>
    <row r="30" spans="2:14" hidden="1" x14ac:dyDescent="0.35">
      <c r="B30" s="17"/>
      <c r="C30" s="116" t="s">
        <v>121</v>
      </c>
      <c r="D30" s="23" t="s">
        <v>37</v>
      </c>
      <c r="E30" s="36" t="s">
        <v>45</v>
      </c>
      <c r="G30" s="28">
        <v>1</v>
      </c>
      <c r="H30" s="32" t="s">
        <v>34</v>
      </c>
      <c r="I30" s="77">
        <v>300</v>
      </c>
      <c r="J30" s="32" t="s">
        <v>34</v>
      </c>
      <c r="K30" s="75">
        <f t="shared" si="4"/>
        <v>0</v>
      </c>
      <c r="L30" s="21">
        <f>K30/_xlfn.XLOOKUP(J30,Validation!$F$3:$F$12,Validation!$G$3:$G$12,0)</f>
        <v>0</v>
      </c>
      <c r="M30" s="21"/>
      <c r="N30" s="23"/>
    </row>
    <row r="31" spans="2:14" hidden="1" x14ac:dyDescent="0.35">
      <c r="B31" s="17"/>
      <c r="C31" s="119" t="s">
        <v>122</v>
      </c>
      <c r="D31" s="23" t="s">
        <v>37</v>
      </c>
      <c r="E31" s="36" t="s">
        <v>45</v>
      </c>
      <c r="G31" s="28">
        <v>1</v>
      </c>
      <c r="H31" s="144" t="s">
        <v>34</v>
      </c>
      <c r="I31" s="77">
        <v>300</v>
      </c>
      <c r="J31" s="144" t="s">
        <v>34</v>
      </c>
      <c r="K31" s="145">
        <f t="shared" si="4"/>
        <v>0</v>
      </c>
      <c r="L31" s="146">
        <f>K31/_xlfn.XLOOKUP(J31,Validation!$F$3:$F$12,Validation!$G$3:$G$12,0)</f>
        <v>0</v>
      </c>
      <c r="M31" s="146"/>
      <c r="N31" s="84"/>
    </row>
    <row r="32" spans="2:14" hidden="1" x14ac:dyDescent="0.35">
      <c r="B32" s="17"/>
      <c r="C32" s="116" t="s">
        <v>123</v>
      </c>
      <c r="D32" s="23" t="s">
        <v>37</v>
      </c>
      <c r="E32" s="36" t="s">
        <v>45</v>
      </c>
      <c r="G32" s="28">
        <v>1</v>
      </c>
      <c r="H32" s="32" t="s">
        <v>34</v>
      </c>
      <c r="I32" s="77">
        <v>300</v>
      </c>
      <c r="J32" s="32" t="s">
        <v>34</v>
      </c>
      <c r="K32" s="75">
        <f t="shared" si="4"/>
        <v>0</v>
      </c>
      <c r="L32" s="21">
        <f>K32/_xlfn.XLOOKUP(J32,Validation!$F$3:$F$12,Validation!$G$3:$G$12,0)</f>
        <v>0</v>
      </c>
      <c r="M32" s="21"/>
      <c r="N32" s="84"/>
    </row>
    <row r="33" spans="2:14" hidden="1" x14ac:dyDescent="0.35">
      <c r="B33" s="17"/>
      <c r="C33" s="116" t="s">
        <v>124</v>
      </c>
      <c r="D33" s="23" t="s">
        <v>37</v>
      </c>
      <c r="E33" s="36" t="s">
        <v>45</v>
      </c>
      <c r="G33" s="28">
        <v>1</v>
      </c>
      <c r="H33" s="32" t="s">
        <v>34</v>
      </c>
      <c r="I33" s="77">
        <v>300</v>
      </c>
      <c r="J33" s="32" t="s">
        <v>34</v>
      </c>
      <c r="K33" s="75">
        <f t="shared" si="4"/>
        <v>0</v>
      </c>
      <c r="L33" s="21">
        <f>K33/_xlfn.XLOOKUP(J33,Validation!$F$3:$F$12,Validation!$G$3:$G$12,0)</f>
        <v>0</v>
      </c>
      <c r="M33" s="21"/>
      <c r="N33" s="84"/>
    </row>
    <row r="34" spans="2:14" hidden="1" x14ac:dyDescent="0.35">
      <c r="B34" s="17"/>
      <c r="C34" s="116" t="s">
        <v>125</v>
      </c>
      <c r="D34" s="23" t="s">
        <v>37</v>
      </c>
      <c r="E34" s="36" t="s">
        <v>45</v>
      </c>
      <c r="G34" s="28">
        <v>1</v>
      </c>
      <c r="H34" s="32" t="s">
        <v>34</v>
      </c>
      <c r="I34" s="77">
        <v>300</v>
      </c>
      <c r="J34" s="32" t="s">
        <v>34</v>
      </c>
      <c r="K34" s="75">
        <f t="shared" si="4"/>
        <v>0</v>
      </c>
      <c r="L34" s="21">
        <f>K34/_xlfn.XLOOKUP(J34,Validation!$F$3:$F$12,Validation!$G$3:$G$12,0)</f>
        <v>0</v>
      </c>
      <c r="M34" s="21"/>
      <c r="N34" s="84"/>
    </row>
    <row r="35" spans="2:14" hidden="1" x14ac:dyDescent="0.35">
      <c r="B35" s="17"/>
      <c r="C35" s="116" t="s">
        <v>126</v>
      </c>
      <c r="D35" s="23" t="s">
        <v>37</v>
      </c>
      <c r="E35" s="36" t="s">
        <v>45</v>
      </c>
      <c r="F35" s="86"/>
      <c r="G35" s="28">
        <v>1</v>
      </c>
      <c r="H35" s="32" t="s">
        <v>34</v>
      </c>
      <c r="I35" s="77">
        <v>1350</v>
      </c>
      <c r="J35" s="32" t="s">
        <v>34</v>
      </c>
      <c r="K35" s="75">
        <f t="shared" si="4"/>
        <v>0</v>
      </c>
      <c r="L35" s="21">
        <f>K35/_xlfn.XLOOKUP(J35,Validation!$F$3:$F$12,Validation!$G$3:$G$12,0)</f>
        <v>0</v>
      </c>
      <c r="M35" s="21"/>
      <c r="N35" s="84"/>
    </row>
    <row r="36" spans="2:14" hidden="1" x14ac:dyDescent="0.35">
      <c r="B36" s="17"/>
      <c r="C36" s="116" t="s">
        <v>127</v>
      </c>
      <c r="D36" s="23" t="s">
        <v>37</v>
      </c>
      <c r="E36" s="36" t="s">
        <v>45</v>
      </c>
      <c r="F36" s="86"/>
      <c r="G36" s="28">
        <v>1</v>
      </c>
      <c r="H36" s="32" t="s">
        <v>34</v>
      </c>
      <c r="I36" s="77">
        <v>1350</v>
      </c>
      <c r="J36" s="32" t="s">
        <v>34</v>
      </c>
      <c r="K36" s="75">
        <f t="shared" si="4"/>
        <v>0</v>
      </c>
      <c r="L36" s="21">
        <f>K36/_xlfn.XLOOKUP(J36,Validation!$F$3:$F$12,Validation!$G$3:$G$12,0)</f>
        <v>0</v>
      </c>
      <c r="M36" s="21"/>
      <c r="N36" s="84"/>
    </row>
    <row r="37" spans="2:14" x14ac:dyDescent="0.35">
      <c r="B37" s="17"/>
      <c r="C37" s="118" t="s">
        <v>128</v>
      </c>
      <c r="D37" s="23" t="s">
        <v>37</v>
      </c>
      <c r="E37" s="36" t="s">
        <v>45</v>
      </c>
      <c r="F37">
        <v>1</v>
      </c>
      <c r="G37" s="28">
        <v>1</v>
      </c>
      <c r="H37" s="32" t="s">
        <v>34</v>
      </c>
      <c r="I37" s="88">
        <v>320</v>
      </c>
      <c r="J37" s="32" t="s">
        <v>34</v>
      </c>
      <c r="K37" s="75">
        <f t="shared" si="4"/>
        <v>320</v>
      </c>
      <c r="L37" s="21">
        <f>K37/_xlfn.XLOOKUP(J37,Validation!$F$3:$F$12,Validation!$G$3:$G$12,0)</f>
        <v>489.37146352653309</v>
      </c>
      <c r="M37" s="21"/>
      <c r="N37" s="84"/>
    </row>
    <row r="38" spans="2:14" s="79" customFormat="1" x14ac:dyDescent="0.35">
      <c r="B38" s="17"/>
      <c r="C38" s="117" t="s">
        <v>129</v>
      </c>
      <c r="D38" s="84" t="s">
        <v>37</v>
      </c>
      <c r="E38" s="85" t="s">
        <v>45</v>
      </c>
      <c r="F38" s="86">
        <v>1</v>
      </c>
      <c r="G38" s="50">
        <v>1</v>
      </c>
      <c r="H38" s="87" t="s">
        <v>34</v>
      </c>
      <c r="I38" s="88">
        <v>300</v>
      </c>
      <c r="J38" s="87" t="s">
        <v>34</v>
      </c>
      <c r="K38" s="88">
        <f t="shared" ref="K38:K41" si="6">F38*G38*I38</f>
        <v>300</v>
      </c>
      <c r="L38" s="89">
        <f>K38/_xlfn.XLOOKUP(J38,Validation!$F$3:$F$12,Validation!$G$3:$G$12,0)</f>
        <v>458.78574705612476</v>
      </c>
      <c r="M38" s="80"/>
      <c r="N38" s="84"/>
    </row>
    <row r="39" spans="2:14" s="79" customFormat="1" ht="20.5" customHeight="1" x14ac:dyDescent="0.35">
      <c r="B39" s="17"/>
      <c r="C39" s="165" t="s">
        <v>130</v>
      </c>
      <c r="D39" s="107"/>
      <c r="E39" s="108"/>
      <c r="F39" s="109"/>
      <c r="G39" s="110"/>
      <c r="H39" s="111"/>
      <c r="I39" s="112"/>
      <c r="J39" s="111"/>
      <c r="K39" s="112">
        <f t="shared" si="6"/>
        <v>0</v>
      </c>
      <c r="L39" s="113"/>
      <c r="M39" s="114"/>
      <c r="N39" s="164"/>
    </row>
    <row r="40" spans="2:14" s="79" customFormat="1" x14ac:dyDescent="0.35">
      <c r="B40" s="17"/>
      <c r="C40" s="119" t="s">
        <v>131</v>
      </c>
      <c r="D40" s="84" t="s">
        <v>37</v>
      </c>
      <c r="E40" s="85" t="s">
        <v>45</v>
      </c>
      <c r="F40" s="86">
        <v>1</v>
      </c>
      <c r="G40" s="50">
        <v>1</v>
      </c>
      <c r="H40" s="87" t="s">
        <v>34</v>
      </c>
      <c r="I40" s="88">
        <v>200</v>
      </c>
      <c r="J40" s="87" t="s">
        <v>34</v>
      </c>
      <c r="K40" s="88">
        <f t="shared" si="6"/>
        <v>200</v>
      </c>
      <c r="L40" s="89">
        <f>K40/_xlfn.XLOOKUP(J40,Validation!$F$3:$F$12,Validation!$G$3:$G$12,0)</f>
        <v>305.85716470408317</v>
      </c>
      <c r="M40" s="80"/>
      <c r="N40" s="84"/>
    </row>
    <row r="41" spans="2:14" s="79" customFormat="1" x14ac:dyDescent="0.35">
      <c r="B41" s="17"/>
      <c r="C41" s="119" t="s">
        <v>132</v>
      </c>
      <c r="D41" s="84" t="s">
        <v>37</v>
      </c>
      <c r="E41" s="85" t="s">
        <v>45</v>
      </c>
      <c r="F41" s="86">
        <v>1</v>
      </c>
      <c r="G41" s="50">
        <v>1</v>
      </c>
      <c r="H41" s="87" t="s">
        <v>34</v>
      </c>
      <c r="I41" s="88">
        <v>200</v>
      </c>
      <c r="J41" s="87" t="s">
        <v>34</v>
      </c>
      <c r="K41" s="88">
        <f t="shared" si="6"/>
        <v>200</v>
      </c>
      <c r="L41" s="89">
        <f>K41/_xlfn.XLOOKUP(J41,Validation!$F$3:$F$12,Validation!$G$3:$G$12,0)</f>
        <v>305.85716470408317</v>
      </c>
      <c r="M41" s="80"/>
      <c r="N41" s="47"/>
    </row>
    <row r="42" spans="2:14" s="79" customFormat="1" x14ac:dyDescent="0.35">
      <c r="B42" s="17"/>
      <c r="C42" s="119" t="s">
        <v>133</v>
      </c>
      <c r="D42" s="96" t="s">
        <v>37</v>
      </c>
      <c r="E42" s="85" t="s">
        <v>45</v>
      </c>
      <c r="F42" s="86">
        <v>1</v>
      </c>
      <c r="G42" s="50">
        <v>1</v>
      </c>
      <c r="H42" s="87" t="s">
        <v>34</v>
      </c>
      <c r="I42" s="88">
        <v>320</v>
      </c>
      <c r="J42" s="87" t="s">
        <v>34</v>
      </c>
      <c r="K42" s="88">
        <f>F42*G42*I42</f>
        <v>320</v>
      </c>
      <c r="L42" s="89">
        <f>K42/_xlfn.XLOOKUP(J42,Validation!$F$3:$F$12,Validation!$G$3:$G$12,0)</f>
        <v>489.37146352653309</v>
      </c>
      <c r="M42" s="80"/>
      <c r="N42" s="47"/>
    </row>
    <row r="43" spans="2:14" s="79" customFormat="1" ht="14.5" customHeight="1" x14ac:dyDescent="0.35">
      <c r="B43" s="17"/>
      <c r="C43" s="120"/>
      <c r="D43" s="96"/>
      <c r="E43" s="85"/>
      <c r="F43" s="86"/>
      <c r="G43" s="50"/>
      <c r="H43" s="87"/>
      <c r="I43" s="88"/>
      <c r="J43" s="87"/>
      <c r="K43" s="88"/>
      <c r="L43" s="89"/>
      <c r="M43" s="83"/>
      <c r="N43" s="47"/>
    </row>
    <row r="44" spans="2:14" s="12" customFormat="1" x14ac:dyDescent="0.35">
      <c r="B44" s="67" t="s">
        <v>71</v>
      </c>
      <c r="C44" s="106" t="s">
        <v>134</v>
      </c>
      <c r="D44" s="68"/>
      <c r="E44" s="69"/>
      <c r="F44" s="70"/>
      <c r="G44" s="71"/>
      <c r="H44" s="72"/>
      <c r="I44" s="76"/>
      <c r="J44" s="72">
        <f t="shared" ref="J44:J46" si="7">H44</f>
        <v>0</v>
      </c>
      <c r="K44" s="76"/>
      <c r="L44" s="43">
        <f>SUM(L45:L46)</f>
        <v>3574.0072202166066</v>
      </c>
      <c r="M44" s="174">
        <f>L44</f>
        <v>3574.0072202166066</v>
      </c>
      <c r="N44" s="68"/>
    </row>
    <row r="45" spans="2:14" s="102" customFormat="1" ht="63" customHeight="1" x14ac:dyDescent="0.35">
      <c r="B45" s="105" t="s">
        <v>73</v>
      </c>
      <c r="C45" s="100" t="s">
        <v>135</v>
      </c>
      <c r="D45" s="101" t="s">
        <v>65</v>
      </c>
      <c r="E45" s="91" t="s">
        <v>45</v>
      </c>
      <c r="F45" s="170">
        <f>F9</f>
        <v>45</v>
      </c>
      <c r="G45" s="92">
        <v>1</v>
      </c>
      <c r="H45" s="90" t="s">
        <v>108</v>
      </c>
      <c r="I45" s="103">
        <v>220</v>
      </c>
      <c r="J45" s="90" t="str">
        <f t="shared" si="7"/>
        <v>MYR</v>
      </c>
      <c r="K45" s="103">
        <f>F45*G45*I45</f>
        <v>9900</v>
      </c>
      <c r="L45" s="104">
        <f>K45/_xlfn.XLOOKUP(J45,Validation!$F$3:$F$12,Validation!$G$3:$G$12,0)</f>
        <v>3574.0072202166066</v>
      </c>
      <c r="M45" s="104"/>
      <c r="N45" s="100" t="s">
        <v>284</v>
      </c>
    </row>
    <row r="46" spans="2:14" s="102" customFormat="1" ht="100.5" customHeight="1" x14ac:dyDescent="0.35">
      <c r="B46" s="176" t="s">
        <v>75</v>
      </c>
      <c r="C46" s="177" t="s">
        <v>136</v>
      </c>
      <c r="D46" s="178" t="s">
        <v>65</v>
      </c>
      <c r="E46" s="179" t="s">
        <v>66</v>
      </c>
      <c r="F46" s="180">
        <v>1</v>
      </c>
      <c r="G46" s="181">
        <v>1</v>
      </c>
      <c r="H46" s="182" t="s">
        <v>108</v>
      </c>
      <c r="I46" s="183"/>
      <c r="J46" s="182" t="str">
        <f t="shared" si="7"/>
        <v>MYR</v>
      </c>
      <c r="K46" s="183">
        <f t="shared" ref="K46" si="8">F46*G46*I46</f>
        <v>0</v>
      </c>
      <c r="L46" s="184">
        <f>K46/_xlfn.XLOOKUP(J46,Validation!$F$3:$F$12,Validation!$G$3:$G$12,0)</f>
        <v>0</v>
      </c>
      <c r="M46" s="184"/>
      <c r="N46" s="177" t="s">
        <v>280</v>
      </c>
    </row>
    <row r="47" spans="2:14" s="151" customFormat="1" ht="145" x14ac:dyDescent="0.35">
      <c r="B47" s="185" t="s">
        <v>81</v>
      </c>
      <c r="C47" s="186" t="s">
        <v>137</v>
      </c>
      <c r="D47" s="187"/>
      <c r="E47" s="188"/>
      <c r="F47" s="189"/>
      <c r="G47" s="190"/>
      <c r="H47" s="191"/>
      <c r="I47" s="192"/>
      <c r="J47" s="191"/>
      <c r="K47" s="192"/>
      <c r="L47" s="193"/>
      <c r="M47" s="193">
        <f>L47</f>
        <v>0</v>
      </c>
      <c r="N47" s="186" t="s">
        <v>285</v>
      </c>
    </row>
    <row r="48" spans="2:14" s="102" customFormat="1" ht="25" customHeight="1" x14ac:dyDescent="0.35">
      <c r="B48" s="105"/>
      <c r="C48" s="100"/>
      <c r="D48" s="101"/>
      <c r="E48" s="91"/>
      <c r="G48" s="92"/>
      <c r="H48" s="90"/>
      <c r="I48" s="103"/>
      <c r="J48" s="90"/>
      <c r="K48" s="103"/>
      <c r="L48" s="104"/>
      <c r="M48" s="104"/>
      <c r="N48" s="100"/>
    </row>
    <row r="49" spans="2:14" s="102" customFormat="1" ht="25" customHeight="1" x14ac:dyDescent="0.35">
      <c r="B49" s="105"/>
      <c r="C49" s="100"/>
      <c r="D49" s="101"/>
      <c r="E49" s="91"/>
      <c r="G49" s="92"/>
      <c r="H49" s="90"/>
      <c r="I49" s="103"/>
      <c r="J49" s="90"/>
      <c r="K49" s="103"/>
      <c r="L49" s="104"/>
      <c r="M49" s="104"/>
      <c r="N49" s="100"/>
    </row>
    <row r="50" spans="2:14" s="151" customFormat="1" ht="33.65" customHeight="1" x14ac:dyDescent="0.35">
      <c r="B50" s="154" t="s">
        <v>89</v>
      </c>
      <c r="C50" s="171" t="s">
        <v>138</v>
      </c>
      <c r="D50" s="156" t="s">
        <v>139</v>
      </c>
      <c r="E50" s="157" t="s">
        <v>140</v>
      </c>
      <c r="F50" s="158"/>
      <c r="G50" s="159"/>
      <c r="H50" s="160"/>
      <c r="I50" s="161"/>
      <c r="J50" s="160">
        <f t="shared" ref="J50" si="9">H50</f>
        <v>0</v>
      </c>
      <c r="K50" s="161">
        <f t="shared" ref="K50" si="10">F50*G50*I50</f>
        <v>0</v>
      </c>
      <c r="L50" s="162">
        <v>5000</v>
      </c>
      <c r="M50" s="173">
        <f>IFERROR(SUMIFS(L:L, B:B, B50 &amp; "*"), "")</f>
        <v>5000</v>
      </c>
      <c r="N50" s="155" t="s">
        <v>281</v>
      </c>
    </row>
    <row r="51" spans="2:14" s="102" customFormat="1" ht="26.15" customHeight="1" x14ac:dyDescent="0.35">
      <c r="B51" s="105"/>
      <c r="C51" s="100"/>
      <c r="D51" s="101"/>
      <c r="E51" s="91"/>
      <c r="G51" s="92"/>
      <c r="H51" s="90"/>
      <c r="I51" s="103"/>
      <c r="J51" s="90"/>
      <c r="K51" s="103"/>
      <c r="L51" s="104"/>
      <c r="M51" s="104"/>
      <c r="N51" s="101"/>
    </row>
    <row r="52" spans="2:14" s="151" customFormat="1" ht="29" x14ac:dyDescent="0.35">
      <c r="B52" s="185" t="s">
        <v>91</v>
      </c>
      <c r="C52" s="186" t="s">
        <v>92</v>
      </c>
      <c r="D52" s="187" t="s">
        <v>32</v>
      </c>
      <c r="E52" s="188" t="s">
        <v>140</v>
      </c>
      <c r="F52" s="189"/>
      <c r="G52" s="190"/>
      <c r="H52" s="191"/>
      <c r="I52" s="192"/>
      <c r="J52" s="191">
        <f t="shared" si="3"/>
        <v>0</v>
      </c>
      <c r="K52" s="192">
        <f t="shared" si="4"/>
        <v>0</v>
      </c>
      <c r="L52" s="193"/>
      <c r="M52" s="194">
        <f>IFERROR(SUMIFS(L:L, B:B, B52 &amp; "*"), "")</f>
        <v>0</v>
      </c>
      <c r="N52" s="186" t="s">
        <v>282</v>
      </c>
    </row>
    <row r="53" spans="2:14" x14ac:dyDescent="0.35">
      <c r="B53" s="26"/>
      <c r="C53" s="99"/>
      <c r="D53" s="23"/>
      <c r="E53" s="36"/>
      <c r="G53" s="28"/>
      <c r="H53" s="32"/>
      <c r="I53" s="75"/>
      <c r="J53" s="32"/>
      <c r="K53" s="75"/>
      <c r="L53" s="21"/>
      <c r="M53" s="21"/>
      <c r="N53" s="23"/>
    </row>
    <row r="54" spans="2:14" x14ac:dyDescent="0.35">
      <c r="B54" s="26"/>
      <c r="C54" s="99"/>
      <c r="D54" s="23"/>
      <c r="E54" s="36"/>
      <c r="G54" s="28"/>
      <c r="H54" s="32"/>
      <c r="I54" s="75"/>
      <c r="J54" s="32"/>
      <c r="K54" s="75"/>
      <c r="L54" s="21"/>
      <c r="M54" s="21"/>
      <c r="N54" s="23"/>
    </row>
    <row r="55" spans="2:14" ht="15" thickBot="1" x14ac:dyDescent="0.4">
      <c r="B55" s="41"/>
      <c r="C55" s="121"/>
      <c r="D55" s="24"/>
      <c r="E55" s="39"/>
      <c r="F55" s="19"/>
      <c r="G55" s="29"/>
      <c r="H55" s="33"/>
      <c r="I55" s="78"/>
      <c r="J55" s="33"/>
      <c r="K55" s="78"/>
      <c r="L55" s="22"/>
      <c r="M55" s="22"/>
      <c r="N55" s="24"/>
    </row>
  </sheetData>
  <mergeCells count="11">
    <mergeCell ref="N6:N7"/>
    <mergeCell ref="B6:B7"/>
    <mergeCell ref="C6:C7"/>
    <mergeCell ref="D6:D7"/>
    <mergeCell ref="E6:E7"/>
    <mergeCell ref="F6:F7"/>
    <mergeCell ref="G6:G7"/>
    <mergeCell ref="H6:H7"/>
    <mergeCell ref="I6:I7"/>
    <mergeCell ref="J6:J7"/>
    <mergeCell ref="K6:K7"/>
  </mergeCells>
  <phoneticPr fontId="3" type="noConversion"/>
  <dataValidations count="2">
    <dataValidation operator="greaterThan" allowBlank="1" showInputMessage="1" showErrorMessage="1" error="Input Number" sqref="G1:G42 G44:G1048576" xr:uid="{E28ACF74-FA55-4465-BDF9-FCFCE7BB3F94}"/>
    <dataValidation type="whole" operator="greaterThan" allowBlank="1" showInputMessage="1" showErrorMessage="1" error="Input Number" sqref="F1:F42 F44:F1048576" xr:uid="{6F62F347-B714-439F-BCF3-2E3FF5B633F5}">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AA349AA-5DB0-450E-8899-62D5187E1D97}">
          <x14:formula1>
            <xm:f>Validation!$F$3:$F$12</xm:f>
          </x14:formula1>
          <xm:sqref>J28:J42 H1:H26 H28:H42 H44:H1048576</xm:sqref>
        </x14:dataValidation>
        <x14:dataValidation type="list" allowBlank="1" showInputMessage="1" showErrorMessage="1" error="See Drop Down Menu" xr:uid="{369499F0-64F1-4677-8C67-450C3820B1F8}">
          <x14:formula1>
            <xm:f>Validation!$D$3:$D$17</xm:f>
          </x14:formula1>
          <xm:sqref>E1:E42 E44:E1048576</xm:sqref>
        </x14:dataValidation>
        <x14:dataValidation type="list" allowBlank="1" showInputMessage="1" showErrorMessage="1" error="Use Drop Down List_x000a_" xr:uid="{60BC3FEA-F038-4231-A7F0-3345CB42A887}">
          <x14:formula1>
            <xm:f>Validation!$B$3:$B$20</xm:f>
          </x14:formula1>
          <xm:sqref>D1:D42 D44:D1048576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F809C-8118-46EC-BA9A-89205E2EE9CE}">
  <dimension ref="B1:O54"/>
  <sheetViews>
    <sheetView zoomScale="85" zoomScaleNormal="85" workbookViewId="0">
      <pane xSplit="3" ySplit="7" topLeftCell="D41" activePane="bottomRight" state="frozen"/>
      <selection pane="topRight" activeCell="D1" sqref="D1"/>
      <selection pane="bottomLeft" activeCell="A9" sqref="A9"/>
      <selection pane="bottomRight" activeCell="N51" sqref="N51"/>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453125" customWidth="1"/>
    <col min="6" max="7" width="10.81640625" customWidth="1"/>
    <col min="8" max="8" width="5.1796875" style="8" customWidth="1"/>
    <col min="9" max="9" width="15.81640625" style="73" customWidth="1"/>
    <col min="10" max="10" width="6" style="8" customWidth="1"/>
    <col min="11" max="11" width="17.17968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94</v>
      </c>
      <c r="C2" s="61" t="s">
        <v>95</v>
      </c>
    </row>
    <row r="3" spans="2:15" s="102" customFormat="1" ht="29" x14ac:dyDescent="0.35">
      <c r="B3" s="102" t="s">
        <v>96</v>
      </c>
      <c r="C3" s="93" t="s">
        <v>1</v>
      </c>
      <c r="H3" s="148"/>
      <c r="I3" s="149"/>
      <c r="J3" s="148"/>
      <c r="K3" s="149"/>
      <c r="L3" s="148"/>
      <c r="M3" s="148"/>
    </row>
    <row r="4" spans="2:15" s="102" customFormat="1" x14ac:dyDescent="0.35">
      <c r="B4" s="102" t="s">
        <v>4</v>
      </c>
      <c r="C4" s="93" t="s">
        <v>141</v>
      </c>
      <c r="H4" s="148"/>
      <c r="I4" s="149"/>
      <c r="J4" s="148"/>
      <c r="K4" s="149"/>
      <c r="L4" s="148"/>
      <c r="M4" s="148"/>
    </row>
    <row r="5" spans="2:15" ht="15" thickBot="1" x14ac:dyDescent="0.4">
      <c r="B5"/>
    </row>
    <row r="6" spans="2:15" s="125" customFormat="1" ht="14.5" customHeight="1" x14ac:dyDescent="0.35">
      <c r="B6" s="203" t="s">
        <v>16</v>
      </c>
      <c r="C6" s="205" t="s">
        <v>7</v>
      </c>
      <c r="D6" s="199" t="s">
        <v>17</v>
      </c>
      <c r="E6" s="207" t="s">
        <v>18</v>
      </c>
      <c r="F6" s="209" t="s">
        <v>19</v>
      </c>
      <c r="G6" s="201" t="s">
        <v>98</v>
      </c>
      <c r="H6" s="195" t="s">
        <v>21</v>
      </c>
      <c r="I6" s="197" t="s">
        <v>22</v>
      </c>
      <c r="J6" s="195" t="s">
        <v>21</v>
      </c>
      <c r="K6" s="197" t="s">
        <v>8</v>
      </c>
      <c r="L6" s="124" t="s">
        <v>8</v>
      </c>
      <c r="M6" s="124" t="s">
        <v>23</v>
      </c>
      <c r="N6" s="199" t="s">
        <v>9</v>
      </c>
    </row>
    <row r="7" spans="2:15" s="125" customFormat="1" ht="36" customHeight="1" thickBot="1" x14ac:dyDescent="0.4">
      <c r="B7" s="204"/>
      <c r="C7" s="206"/>
      <c r="D7" s="200"/>
      <c r="E7" s="208"/>
      <c r="F7" s="210"/>
      <c r="G7" s="202"/>
      <c r="H7" s="196"/>
      <c r="I7" s="198"/>
      <c r="J7" s="196"/>
      <c r="K7" s="198"/>
      <c r="L7" s="126" t="s">
        <v>5</v>
      </c>
      <c r="M7" s="126" t="s">
        <v>99</v>
      </c>
      <c r="N7" s="200"/>
    </row>
    <row r="8" spans="2:15" s="12" customFormat="1" ht="31" customHeight="1" x14ac:dyDescent="0.35">
      <c r="B8" s="25">
        <v>4.2</v>
      </c>
      <c r="C8" s="147" t="s">
        <v>142</v>
      </c>
      <c r="D8" s="30"/>
      <c r="E8" s="37"/>
      <c r="F8" s="27"/>
      <c r="G8" s="38"/>
      <c r="H8" s="31"/>
      <c r="I8" s="74"/>
      <c r="J8" s="31"/>
      <c r="K8" s="74"/>
      <c r="L8" s="34"/>
      <c r="M8" s="172">
        <f>M15+M20+M26+M44+M47+M49+M51</f>
        <v>14241.910916708568</v>
      </c>
      <c r="N8" s="30"/>
    </row>
    <row r="9" spans="2:15" x14ac:dyDescent="0.35">
      <c r="B9" s="17"/>
      <c r="C9" s="115" t="s">
        <v>101</v>
      </c>
      <c r="D9" s="23"/>
      <c r="E9" s="36"/>
      <c r="F9" s="12">
        <f>SUM(F10:F13)</f>
        <v>45</v>
      </c>
      <c r="G9" s="28"/>
      <c r="H9" s="32"/>
      <c r="I9" s="77"/>
      <c r="J9" s="32"/>
      <c r="K9" s="75"/>
      <c r="L9" s="21"/>
      <c r="M9" s="21"/>
      <c r="N9" s="23"/>
    </row>
    <row r="10" spans="2:15" x14ac:dyDescent="0.35">
      <c r="B10" s="17"/>
      <c r="C10" s="116" t="s">
        <v>143</v>
      </c>
      <c r="D10" s="23"/>
      <c r="E10" s="36" t="s">
        <v>45</v>
      </c>
      <c r="F10">
        <v>42</v>
      </c>
      <c r="G10" s="28"/>
      <c r="H10" s="32"/>
      <c r="I10" s="77"/>
      <c r="J10" s="32"/>
      <c r="K10" s="75"/>
      <c r="L10" s="21"/>
      <c r="M10" s="21"/>
      <c r="N10" s="23"/>
    </row>
    <row r="11" spans="2:15" x14ac:dyDescent="0.35">
      <c r="B11" s="17"/>
      <c r="C11" s="116" t="s">
        <v>144</v>
      </c>
      <c r="D11" s="23"/>
      <c r="E11" s="36" t="s">
        <v>45</v>
      </c>
      <c r="G11" s="28"/>
      <c r="H11" s="32"/>
      <c r="I11" s="77"/>
      <c r="J11" s="32"/>
      <c r="K11" s="75"/>
      <c r="L11" s="21"/>
      <c r="M11" s="21"/>
      <c r="N11" s="23"/>
    </row>
    <row r="12" spans="2:15" x14ac:dyDescent="0.35">
      <c r="B12" s="17"/>
      <c r="C12" s="116" t="s">
        <v>104</v>
      </c>
      <c r="D12" s="23"/>
      <c r="E12" s="36" t="s">
        <v>45</v>
      </c>
      <c r="F12">
        <f>F26</f>
        <v>3</v>
      </c>
      <c r="G12" s="28"/>
      <c r="H12" s="32"/>
      <c r="I12" s="77"/>
      <c r="J12" s="32"/>
      <c r="K12" s="75"/>
      <c r="L12" s="21"/>
      <c r="M12" s="21"/>
      <c r="N12" s="23"/>
    </row>
    <row r="13" spans="2:15" s="102" customFormat="1" ht="11.5" customHeight="1" x14ac:dyDescent="0.35">
      <c r="B13" s="105"/>
      <c r="C13" s="122"/>
      <c r="D13" s="101"/>
      <c r="E13" s="91"/>
      <c r="G13" s="92"/>
      <c r="H13" s="90"/>
      <c r="I13" s="123"/>
      <c r="J13" s="90"/>
      <c r="K13" s="103"/>
      <c r="L13" s="104"/>
      <c r="M13" s="104"/>
      <c r="N13" s="101"/>
    </row>
    <row r="14" spans="2:15" x14ac:dyDescent="0.35">
      <c r="B14" s="17"/>
      <c r="C14" s="116"/>
      <c r="D14" s="23"/>
      <c r="E14" s="36"/>
      <c r="G14" s="28"/>
      <c r="H14" s="32"/>
      <c r="I14" s="77"/>
      <c r="J14" s="32"/>
      <c r="K14" s="75"/>
      <c r="L14" s="21"/>
      <c r="M14" s="21"/>
      <c r="N14" s="23"/>
    </row>
    <row r="15" spans="2:15" s="102" customFormat="1" ht="36" hidden="1" customHeight="1" x14ac:dyDescent="0.35">
      <c r="B15" s="154" t="s">
        <v>29</v>
      </c>
      <c r="C15" s="155" t="s">
        <v>145</v>
      </c>
      <c r="D15" s="156"/>
      <c r="E15" s="157"/>
      <c r="F15" s="158"/>
      <c r="G15" s="159"/>
      <c r="H15" s="160"/>
      <c r="I15" s="161"/>
      <c r="J15" s="160"/>
      <c r="K15" s="161"/>
      <c r="L15" s="162">
        <f>SUM(L16:L19)</f>
        <v>0</v>
      </c>
      <c r="M15" s="162">
        <f>L15</f>
        <v>0</v>
      </c>
      <c r="N15" s="167" t="s">
        <v>106</v>
      </c>
    </row>
    <row r="16" spans="2:15" s="102" customFormat="1" ht="65.150000000000006" hidden="1" customHeight="1" x14ac:dyDescent="0.35">
      <c r="B16" s="105" t="s">
        <v>31</v>
      </c>
      <c r="C16" s="150" t="s">
        <v>146</v>
      </c>
      <c r="D16" s="101" t="s">
        <v>44</v>
      </c>
      <c r="E16" s="91" t="s">
        <v>45</v>
      </c>
      <c r="G16" s="92"/>
      <c r="H16" s="90" t="s">
        <v>34</v>
      </c>
      <c r="I16" s="103"/>
      <c r="J16" s="90" t="str">
        <f t="shared" ref="J16:J18" si="0">H16</f>
        <v>USD</v>
      </c>
      <c r="K16" s="103">
        <f>F16*G16*I16</f>
        <v>0</v>
      </c>
      <c r="L16" s="104">
        <f>K16/_xlfn.XLOOKUP(J16,Validation!$F$3:$F$12,Validation!$G$3:$G$12,0)</f>
        <v>0</v>
      </c>
      <c r="M16" s="104"/>
      <c r="N16" s="100"/>
      <c r="O16" s="93"/>
    </row>
    <row r="17" spans="2:14" s="102" customFormat="1" ht="21.65" hidden="1" customHeight="1" x14ac:dyDescent="0.35">
      <c r="B17" s="105" t="s">
        <v>35</v>
      </c>
      <c r="C17" s="100" t="s">
        <v>147</v>
      </c>
      <c r="D17" s="101" t="s">
        <v>44</v>
      </c>
      <c r="E17" s="91" t="s">
        <v>45</v>
      </c>
      <c r="G17" s="92"/>
      <c r="H17" s="90" t="s">
        <v>62</v>
      </c>
      <c r="I17" s="103"/>
      <c r="J17" s="90" t="str">
        <f t="shared" si="0"/>
        <v>IDR</v>
      </c>
      <c r="K17" s="103">
        <f t="shared" ref="K17:K18" si="1">F17*G17*I17</f>
        <v>0</v>
      </c>
      <c r="L17" s="104">
        <f>K17/_xlfn.XLOOKUP(J17,Validation!$F$3:$F$12,Validation!$G$3:$G$12,0)</f>
        <v>0</v>
      </c>
      <c r="M17" s="104"/>
      <c r="N17" s="101"/>
    </row>
    <row r="18" spans="2:14" s="102" customFormat="1" ht="30.65" hidden="1" customHeight="1" x14ac:dyDescent="0.35">
      <c r="B18" s="105" t="s">
        <v>110</v>
      </c>
      <c r="C18" s="100" t="s">
        <v>148</v>
      </c>
      <c r="D18" s="101" t="s">
        <v>44</v>
      </c>
      <c r="E18" s="91" t="s">
        <v>45</v>
      </c>
      <c r="G18" s="92"/>
      <c r="H18" s="90" t="s">
        <v>62</v>
      </c>
      <c r="I18" s="103"/>
      <c r="J18" s="90" t="str">
        <f t="shared" si="0"/>
        <v>IDR</v>
      </c>
      <c r="K18" s="103">
        <f t="shared" si="1"/>
        <v>0</v>
      </c>
      <c r="L18" s="104">
        <f>K18/_xlfn.XLOOKUP(J18,Validation!$F$3:$F$12,Validation!$G$3:$G$12,0)</f>
        <v>0</v>
      </c>
      <c r="M18" s="104"/>
      <c r="N18" s="100"/>
    </row>
    <row r="19" spans="2:14" s="102" customFormat="1" hidden="1" x14ac:dyDescent="0.35">
      <c r="B19" s="105"/>
      <c r="C19" s="100"/>
      <c r="D19" s="101"/>
      <c r="E19" s="91"/>
      <c r="G19" s="92"/>
      <c r="H19" s="90"/>
      <c r="I19" s="168"/>
      <c r="J19" s="90"/>
      <c r="K19" s="103"/>
      <c r="L19" s="104"/>
      <c r="M19" s="104"/>
      <c r="N19" s="153"/>
    </row>
    <row r="20" spans="2:14" s="102" customFormat="1" ht="33.65" customHeight="1" x14ac:dyDescent="0.35">
      <c r="B20" s="154" t="s">
        <v>39</v>
      </c>
      <c r="C20" s="155" t="s">
        <v>112</v>
      </c>
      <c r="D20" s="156"/>
      <c r="E20" s="157"/>
      <c r="F20" s="158"/>
      <c r="G20" s="159"/>
      <c r="H20" s="160"/>
      <c r="I20" s="161"/>
      <c r="J20" s="160">
        <f t="shared" ref="J20:J51" si="2">H20</f>
        <v>0</v>
      </c>
      <c r="K20" s="161"/>
      <c r="L20" s="162">
        <f>SUM(L21:L25)</f>
        <v>2485.096126825696</v>
      </c>
      <c r="M20" s="173">
        <f>L20</f>
        <v>2485.096126825696</v>
      </c>
      <c r="N20" s="163"/>
    </row>
    <row r="21" spans="2:14" s="102" customFormat="1" ht="65.150000000000006" customHeight="1" x14ac:dyDescent="0.35">
      <c r="B21" s="105" t="s">
        <v>42</v>
      </c>
      <c r="C21" s="100" t="s">
        <v>113</v>
      </c>
      <c r="D21" s="101" t="s">
        <v>48</v>
      </c>
      <c r="E21" s="91" t="s">
        <v>45</v>
      </c>
      <c r="F21" s="151">
        <f>F26-F31</f>
        <v>3</v>
      </c>
      <c r="G21" s="92">
        <v>3</v>
      </c>
      <c r="H21" s="90" t="s">
        <v>34</v>
      </c>
      <c r="I21" s="103">
        <v>93.28</v>
      </c>
      <c r="J21" s="90" t="str">
        <f t="shared" si="2"/>
        <v>USD</v>
      </c>
      <c r="K21" s="103">
        <f>F21*G21*I21</f>
        <v>839.52</v>
      </c>
      <c r="L21" s="104">
        <f>K21/_xlfn.XLOOKUP(J21,Validation!$F$3:$F$12,Validation!$G$3:$G$12,0)</f>
        <v>1283.8660345618596</v>
      </c>
      <c r="M21" s="152"/>
      <c r="N21" s="100" t="s">
        <v>276</v>
      </c>
    </row>
    <row r="22" spans="2:14" s="102" customFormat="1" ht="69.650000000000006" customHeight="1" x14ac:dyDescent="0.35">
      <c r="B22" s="105" t="s">
        <v>46</v>
      </c>
      <c r="C22" s="100" t="s">
        <v>114</v>
      </c>
      <c r="D22" s="101" t="s">
        <v>51</v>
      </c>
      <c r="E22" s="91" t="s">
        <v>45</v>
      </c>
      <c r="F22" s="102">
        <f>F26</f>
        <v>3</v>
      </c>
      <c r="G22" s="92">
        <v>2</v>
      </c>
      <c r="H22" s="90" t="s">
        <v>62</v>
      </c>
      <c r="I22" s="103">
        <v>1500000</v>
      </c>
      <c r="J22" s="90" t="str">
        <f t="shared" si="2"/>
        <v>IDR</v>
      </c>
      <c r="K22" s="103">
        <f t="shared" ref="K22:K51" si="3">F22*G22*I22</f>
        <v>9000000</v>
      </c>
      <c r="L22" s="104">
        <f>K22/_xlfn.XLOOKUP(J22,Validation!$F$3:$F$12,Validation!$G$3:$G$12,0)</f>
        <v>848.09649453448924</v>
      </c>
      <c r="M22" s="152"/>
      <c r="N22" s="100" t="s">
        <v>277</v>
      </c>
    </row>
    <row r="23" spans="2:14" s="102" customFormat="1" ht="49" customHeight="1" x14ac:dyDescent="0.35">
      <c r="B23" s="105" t="s">
        <v>49</v>
      </c>
      <c r="C23" s="100" t="s">
        <v>115</v>
      </c>
      <c r="D23" s="101" t="s">
        <v>54</v>
      </c>
      <c r="E23" s="91" t="s">
        <v>45</v>
      </c>
      <c r="F23" s="102">
        <f>F26</f>
        <v>3</v>
      </c>
      <c r="G23" s="92">
        <v>1</v>
      </c>
      <c r="H23" s="90" t="s">
        <v>34</v>
      </c>
      <c r="I23" s="103">
        <v>40</v>
      </c>
      <c r="J23" s="90" t="str">
        <f t="shared" si="2"/>
        <v>USD</v>
      </c>
      <c r="K23" s="103">
        <f t="shared" si="3"/>
        <v>120</v>
      </c>
      <c r="L23" s="104">
        <f>K23/_xlfn.XLOOKUP(J23,Validation!$F$3:$F$12,Validation!$G$3:$G$12,0)</f>
        <v>183.51429882244992</v>
      </c>
      <c r="M23" s="152"/>
      <c r="N23" s="100" t="s">
        <v>283</v>
      </c>
    </row>
    <row r="24" spans="2:14" s="102" customFormat="1" ht="37.5" customHeight="1" x14ac:dyDescent="0.35">
      <c r="B24" s="105" t="s">
        <v>52</v>
      </c>
      <c r="C24" s="100" t="s">
        <v>116</v>
      </c>
      <c r="D24" s="101" t="s">
        <v>54</v>
      </c>
      <c r="E24" s="91" t="s">
        <v>45</v>
      </c>
      <c r="F24" s="102">
        <f>F26</f>
        <v>3</v>
      </c>
      <c r="G24" s="92">
        <v>1</v>
      </c>
      <c r="H24" s="90" t="s">
        <v>62</v>
      </c>
      <c r="I24" s="103">
        <v>600000</v>
      </c>
      <c r="J24" s="90" t="str">
        <f t="shared" si="2"/>
        <v>IDR</v>
      </c>
      <c r="K24" s="103">
        <f t="shared" si="3"/>
        <v>1800000</v>
      </c>
      <c r="L24" s="104">
        <f>K24/_xlfn.XLOOKUP(J24,Validation!$F$3:$F$12,Validation!$G$3:$G$12,0)</f>
        <v>169.61929890689785</v>
      </c>
      <c r="M24" s="152"/>
      <c r="N24" s="100" t="s">
        <v>278</v>
      </c>
    </row>
    <row r="25" spans="2:14" x14ac:dyDescent="0.35">
      <c r="B25" s="17"/>
      <c r="C25" s="99"/>
      <c r="D25" s="23"/>
      <c r="E25" s="36"/>
      <c r="G25" s="28"/>
      <c r="H25" s="32"/>
      <c r="I25" s="75"/>
      <c r="J25" s="32"/>
      <c r="K25" s="75"/>
      <c r="L25" s="21"/>
      <c r="M25" s="98"/>
      <c r="N25" s="23"/>
    </row>
    <row r="26" spans="2:14" s="102" customFormat="1" ht="50.15" customHeight="1" x14ac:dyDescent="0.35">
      <c r="B26" s="154" t="s">
        <v>63</v>
      </c>
      <c r="C26" s="166" t="s">
        <v>117</v>
      </c>
      <c r="D26" s="156"/>
      <c r="E26" s="157" t="s">
        <v>45</v>
      </c>
      <c r="F26" s="158">
        <f>SUM(F28:F43)</f>
        <v>3</v>
      </c>
      <c r="G26" s="159"/>
      <c r="H26" s="160" t="s">
        <v>34</v>
      </c>
      <c r="I26" s="161"/>
      <c r="J26" s="160" t="str">
        <f t="shared" si="2"/>
        <v>USD</v>
      </c>
      <c r="K26" s="161">
        <f>SUM(K28:K43)</f>
        <v>2200</v>
      </c>
      <c r="L26" s="162">
        <f>SUM(L28:L43)</f>
        <v>3364.428811744915</v>
      </c>
      <c r="M26" s="173">
        <f>L26</f>
        <v>3364.428811744915</v>
      </c>
      <c r="N26" s="167" t="s">
        <v>279</v>
      </c>
    </row>
    <row r="27" spans="2:14" s="12" customFormat="1" x14ac:dyDescent="0.35">
      <c r="B27" s="97"/>
      <c r="C27" s="127" t="s">
        <v>118</v>
      </c>
      <c r="D27" s="128"/>
      <c r="E27" s="129"/>
      <c r="F27" s="109">
        <f>SUM(F28:F36)</f>
        <v>0</v>
      </c>
      <c r="G27" s="130"/>
      <c r="H27" s="131"/>
      <c r="I27" s="131"/>
      <c r="J27" s="132"/>
      <c r="K27" s="133"/>
      <c r="L27" s="134"/>
      <c r="M27" s="134"/>
      <c r="N27" s="128"/>
    </row>
    <row r="28" spans="2:14" x14ac:dyDescent="0.35">
      <c r="B28" s="17"/>
      <c r="C28" s="116" t="s">
        <v>119</v>
      </c>
      <c r="D28" s="23" t="s">
        <v>37</v>
      </c>
      <c r="E28" s="36" t="s">
        <v>45</v>
      </c>
      <c r="G28" s="28">
        <v>1</v>
      </c>
      <c r="H28" s="32" t="s">
        <v>34</v>
      </c>
      <c r="I28" s="77">
        <v>300</v>
      </c>
      <c r="J28" s="32" t="s">
        <v>34</v>
      </c>
      <c r="K28" s="75">
        <f t="shared" si="3"/>
        <v>0</v>
      </c>
      <c r="L28" s="21">
        <f>K28/_xlfn.XLOOKUP(J28,Validation!$F$3:$F$12,Validation!$G$3:$G$12,0)</f>
        <v>0</v>
      </c>
      <c r="M28" s="21"/>
      <c r="N28" s="23"/>
    </row>
    <row r="29" spans="2:14" x14ac:dyDescent="0.35">
      <c r="B29" s="17"/>
      <c r="C29" s="116" t="s">
        <v>120</v>
      </c>
      <c r="D29" s="23" t="s">
        <v>37</v>
      </c>
      <c r="E29" s="36" t="s">
        <v>45</v>
      </c>
      <c r="G29" s="28">
        <v>1</v>
      </c>
      <c r="H29" s="32" t="s">
        <v>34</v>
      </c>
      <c r="I29" s="77">
        <v>300</v>
      </c>
      <c r="J29" s="32" t="s">
        <v>34</v>
      </c>
      <c r="K29" s="75">
        <f t="shared" si="3"/>
        <v>0</v>
      </c>
      <c r="L29" s="21">
        <f>K29/_xlfn.XLOOKUP(J29,Validation!$F$3:$F$12,Validation!$G$3:$G$12,0)</f>
        <v>0</v>
      </c>
      <c r="M29" s="21"/>
      <c r="N29" s="23"/>
    </row>
    <row r="30" spans="2:14" x14ac:dyDescent="0.35">
      <c r="B30" s="17"/>
      <c r="C30" s="116" t="s">
        <v>121</v>
      </c>
      <c r="D30" s="23" t="s">
        <v>37</v>
      </c>
      <c r="E30" s="36" t="s">
        <v>45</v>
      </c>
      <c r="G30" s="28">
        <v>1</v>
      </c>
      <c r="H30" s="32" t="s">
        <v>34</v>
      </c>
      <c r="I30" s="77">
        <v>300</v>
      </c>
      <c r="J30" s="32" t="s">
        <v>34</v>
      </c>
      <c r="K30" s="75">
        <f t="shared" si="3"/>
        <v>0</v>
      </c>
      <c r="L30" s="21">
        <f>K30/_xlfn.XLOOKUP(J30,Validation!$F$3:$F$12,Validation!$G$3:$G$12,0)</f>
        <v>0</v>
      </c>
      <c r="M30" s="21"/>
      <c r="N30" s="23"/>
    </row>
    <row r="31" spans="2:14" x14ac:dyDescent="0.35">
      <c r="B31" s="17"/>
      <c r="C31" s="119" t="s">
        <v>122</v>
      </c>
      <c r="D31" s="23" t="s">
        <v>37</v>
      </c>
      <c r="E31" s="36" t="s">
        <v>45</v>
      </c>
      <c r="G31" s="28">
        <v>1</v>
      </c>
      <c r="H31" s="144" t="s">
        <v>34</v>
      </c>
      <c r="I31" s="77">
        <v>300</v>
      </c>
      <c r="J31" s="144" t="s">
        <v>34</v>
      </c>
      <c r="K31" s="145">
        <f t="shared" si="3"/>
        <v>0</v>
      </c>
      <c r="L31" s="146">
        <f>K31/_xlfn.XLOOKUP(J31,Validation!$F$3:$F$12,Validation!$G$3:$G$12,0)</f>
        <v>0</v>
      </c>
      <c r="M31" s="146"/>
      <c r="N31" s="84"/>
    </row>
    <row r="32" spans="2:14" x14ac:dyDescent="0.35">
      <c r="B32" s="17"/>
      <c r="C32" s="116" t="s">
        <v>123</v>
      </c>
      <c r="D32" s="23" t="s">
        <v>37</v>
      </c>
      <c r="E32" s="36" t="s">
        <v>45</v>
      </c>
      <c r="G32" s="28">
        <v>1</v>
      </c>
      <c r="H32" s="32" t="s">
        <v>34</v>
      </c>
      <c r="I32" s="77">
        <v>300</v>
      </c>
      <c r="J32" s="32" t="s">
        <v>34</v>
      </c>
      <c r="K32" s="75">
        <f t="shared" si="3"/>
        <v>0</v>
      </c>
      <c r="L32" s="21">
        <f>K32/_xlfn.XLOOKUP(J32,Validation!$F$3:$F$12,Validation!$G$3:$G$12,0)</f>
        <v>0</v>
      </c>
      <c r="M32" s="21"/>
      <c r="N32" s="84"/>
    </row>
    <row r="33" spans="2:14" x14ac:dyDescent="0.35">
      <c r="B33" s="17"/>
      <c r="C33" s="116" t="s">
        <v>124</v>
      </c>
      <c r="D33" s="23" t="s">
        <v>37</v>
      </c>
      <c r="E33" s="36" t="s">
        <v>45</v>
      </c>
      <c r="G33" s="28">
        <v>1</v>
      </c>
      <c r="H33" s="32" t="s">
        <v>34</v>
      </c>
      <c r="I33" s="77">
        <v>300</v>
      </c>
      <c r="J33" s="32" t="s">
        <v>34</v>
      </c>
      <c r="K33" s="75">
        <f t="shared" si="3"/>
        <v>0</v>
      </c>
      <c r="L33" s="21">
        <f>K33/_xlfn.XLOOKUP(J33,Validation!$F$3:$F$12,Validation!$G$3:$G$12,0)</f>
        <v>0</v>
      </c>
      <c r="M33" s="21"/>
      <c r="N33" s="84"/>
    </row>
    <row r="34" spans="2:14" x14ac:dyDescent="0.35">
      <c r="B34" s="17"/>
      <c r="C34" s="116" t="s">
        <v>125</v>
      </c>
      <c r="D34" s="23" t="s">
        <v>37</v>
      </c>
      <c r="E34" s="36" t="s">
        <v>45</v>
      </c>
      <c r="G34" s="28">
        <v>1</v>
      </c>
      <c r="H34" s="32" t="s">
        <v>34</v>
      </c>
      <c r="I34" s="77">
        <v>300</v>
      </c>
      <c r="J34" s="32" t="s">
        <v>34</v>
      </c>
      <c r="K34" s="75">
        <f t="shared" si="3"/>
        <v>0</v>
      </c>
      <c r="L34" s="21">
        <f>K34/_xlfn.XLOOKUP(J34,Validation!$F$3:$F$12,Validation!$G$3:$G$12,0)</f>
        <v>0</v>
      </c>
      <c r="M34" s="21"/>
      <c r="N34" s="84"/>
    </row>
    <row r="35" spans="2:14" x14ac:dyDescent="0.35">
      <c r="B35" s="17"/>
      <c r="C35" s="116" t="s">
        <v>126</v>
      </c>
      <c r="D35" s="23" t="s">
        <v>37</v>
      </c>
      <c r="E35" s="36" t="s">
        <v>45</v>
      </c>
      <c r="F35" s="86"/>
      <c r="G35" s="28">
        <v>1</v>
      </c>
      <c r="H35" s="32" t="s">
        <v>34</v>
      </c>
      <c r="I35" s="77">
        <v>1350</v>
      </c>
      <c r="J35" s="32" t="s">
        <v>34</v>
      </c>
      <c r="K35" s="75">
        <f t="shared" si="3"/>
        <v>0</v>
      </c>
      <c r="L35" s="21">
        <f>K35/_xlfn.XLOOKUP(J35,Validation!$F$3:$F$12,Validation!$G$3:$G$12,0)</f>
        <v>0</v>
      </c>
      <c r="M35" s="21"/>
      <c r="N35" s="84"/>
    </row>
    <row r="36" spans="2:14" x14ac:dyDescent="0.35">
      <c r="B36" s="17"/>
      <c r="C36" s="116" t="s">
        <v>127</v>
      </c>
      <c r="D36" s="23" t="s">
        <v>37</v>
      </c>
      <c r="E36" s="36" t="s">
        <v>45</v>
      </c>
      <c r="F36" s="86"/>
      <c r="G36" s="28">
        <v>1</v>
      </c>
      <c r="H36" s="32" t="s">
        <v>34</v>
      </c>
      <c r="I36" s="77">
        <v>1350</v>
      </c>
      <c r="J36" s="32" t="s">
        <v>34</v>
      </c>
      <c r="K36" s="75">
        <f t="shared" si="3"/>
        <v>0</v>
      </c>
      <c r="L36" s="21">
        <f>K36/_xlfn.XLOOKUP(J36,Validation!$F$3:$F$12,Validation!$G$3:$G$12,0)</f>
        <v>0</v>
      </c>
      <c r="M36" s="21"/>
      <c r="N36" s="84"/>
    </row>
    <row r="37" spans="2:14" x14ac:dyDescent="0.35">
      <c r="B37" s="17"/>
      <c r="C37" s="118" t="s">
        <v>128</v>
      </c>
      <c r="D37" s="23" t="s">
        <v>37</v>
      </c>
      <c r="E37" s="36" t="s">
        <v>45</v>
      </c>
      <c r="G37" s="28">
        <v>1</v>
      </c>
      <c r="H37" s="32" t="s">
        <v>34</v>
      </c>
      <c r="I37" s="88">
        <v>320</v>
      </c>
      <c r="J37" s="32" t="s">
        <v>34</v>
      </c>
      <c r="K37" s="75">
        <f t="shared" si="3"/>
        <v>0</v>
      </c>
      <c r="L37" s="21">
        <f>K37/_xlfn.XLOOKUP(J37,Validation!$F$3:$F$12,Validation!$G$3:$G$12,0)</f>
        <v>0</v>
      </c>
      <c r="M37" s="21"/>
      <c r="N37" s="84"/>
    </row>
    <row r="38" spans="2:14" s="79" customFormat="1" x14ac:dyDescent="0.35">
      <c r="B38" s="17"/>
      <c r="C38" s="117" t="s">
        <v>129</v>
      </c>
      <c r="D38" s="84" t="s">
        <v>37</v>
      </c>
      <c r="E38" s="85" t="s">
        <v>45</v>
      </c>
      <c r="F38" s="86">
        <v>1</v>
      </c>
      <c r="G38" s="50">
        <v>1</v>
      </c>
      <c r="H38" s="87" t="s">
        <v>34</v>
      </c>
      <c r="I38" s="88">
        <v>800</v>
      </c>
      <c r="J38" s="87" t="s">
        <v>34</v>
      </c>
      <c r="K38" s="88">
        <f t="shared" si="3"/>
        <v>800</v>
      </c>
      <c r="L38" s="89">
        <f>K38/_xlfn.XLOOKUP(J38,Validation!$F$3:$F$12,Validation!$G$3:$G$12,0)</f>
        <v>1223.4286588163327</v>
      </c>
      <c r="M38" s="80"/>
      <c r="N38" s="84"/>
    </row>
    <row r="39" spans="2:14" s="79" customFormat="1" ht="20.5" customHeight="1" x14ac:dyDescent="0.35">
      <c r="B39" s="17"/>
      <c r="C39" s="165" t="s">
        <v>130</v>
      </c>
      <c r="D39" s="107"/>
      <c r="E39" s="108"/>
      <c r="F39" s="109"/>
      <c r="G39" s="110"/>
      <c r="H39" s="111"/>
      <c r="I39" s="112"/>
      <c r="J39" s="111"/>
      <c r="K39" s="112">
        <f t="shared" si="3"/>
        <v>0</v>
      </c>
      <c r="L39" s="113"/>
      <c r="M39" s="114"/>
      <c r="N39" s="164"/>
    </row>
    <row r="40" spans="2:14" s="79" customFormat="1" x14ac:dyDescent="0.35">
      <c r="B40" s="17"/>
      <c r="C40" s="119" t="s">
        <v>131</v>
      </c>
      <c r="D40" s="84" t="s">
        <v>37</v>
      </c>
      <c r="E40" s="85" t="s">
        <v>45</v>
      </c>
      <c r="F40" s="86">
        <v>1</v>
      </c>
      <c r="G40" s="50">
        <v>1</v>
      </c>
      <c r="H40" s="87" t="s">
        <v>34</v>
      </c>
      <c r="I40" s="88">
        <v>700</v>
      </c>
      <c r="J40" s="87" t="s">
        <v>34</v>
      </c>
      <c r="K40" s="88">
        <f t="shared" si="3"/>
        <v>700</v>
      </c>
      <c r="L40" s="89">
        <f>K40/_xlfn.XLOOKUP(J40,Validation!$F$3:$F$12,Validation!$G$3:$G$12,0)</f>
        <v>1070.5000764642912</v>
      </c>
      <c r="M40" s="80"/>
      <c r="N40" s="84"/>
    </row>
    <row r="41" spans="2:14" s="79" customFormat="1" x14ac:dyDescent="0.35">
      <c r="B41" s="17"/>
      <c r="C41" s="119" t="s">
        <v>132</v>
      </c>
      <c r="D41" s="84" t="s">
        <v>37</v>
      </c>
      <c r="E41" s="85" t="s">
        <v>45</v>
      </c>
      <c r="F41" s="86">
        <v>1</v>
      </c>
      <c r="G41" s="50">
        <v>1</v>
      </c>
      <c r="H41" s="87" t="s">
        <v>34</v>
      </c>
      <c r="I41" s="88">
        <v>700</v>
      </c>
      <c r="J41" s="87" t="s">
        <v>34</v>
      </c>
      <c r="K41" s="88">
        <f t="shared" si="3"/>
        <v>700</v>
      </c>
      <c r="L41" s="89">
        <f>K41/_xlfn.XLOOKUP(J41,Validation!$F$3:$F$12,Validation!$G$3:$G$12,0)</f>
        <v>1070.5000764642912</v>
      </c>
      <c r="M41" s="80"/>
      <c r="N41" s="47"/>
    </row>
    <row r="42" spans="2:14" s="79" customFormat="1" x14ac:dyDescent="0.35">
      <c r="B42" s="17"/>
      <c r="C42" s="119" t="s">
        <v>133</v>
      </c>
      <c r="D42" s="96" t="s">
        <v>37</v>
      </c>
      <c r="E42" s="85" t="s">
        <v>45</v>
      </c>
      <c r="F42" s="86"/>
      <c r="G42" s="50"/>
      <c r="H42" s="87" t="s">
        <v>34</v>
      </c>
      <c r="I42" s="88"/>
      <c r="J42" s="87" t="s">
        <v>34</v>
      </c>
      <c r="K42" s="88">
        <f>F42*G42*I42</f>
        <v>0</v>
      </c>
      <c r="L42" s="89">
        <f>K42/_xlfn.XLOOKUP(J42,Validation!$F$3:$F$12,Validation!$G$3:$G$12,0)</f>
        <v>0</v>
      </c>
      <c r="M42" s="80"/>
      <c r="N42" s="47"/>
    </row>
    <row r="43" spans="2:14" s="79" customFormat="1" ht="14.5" customHeight="1" x14ac:dyDescent="0.35">
      <c r="B43" s="17"/>
      <c r="C43" s="120"/>
      <c r="D43" s="96"/>
      <c r="E43" s="85"/>
      <c r="F43" s="86"/>
      <c r="G43" s="50"/>
      <c r="H43" s="87"/>
      <c r="I43" s="88"/>
      <c r="J43" s="87"/>
      <c r="K43" s="88"/>
      <c r="L43" s="89"/>
      <c r="M43" s="83"/>
      <c r="N43" s="47"/>
    </row>
    <row r="44" spans="2:14" s="12" customFormat="1" x14ac:dyDescent="0.35">
      <c r="B44" s="67" t="s">
        <v>71</v>
      </c>
      <c r="C44" s="106" t="s">
        <v>134</v>
      </c>
      <c r="D44" s="68"/>
      <c r="E44" s="69"/>
      <c r="F44" s="70"/>
      <c r="G44" s="71"/>
      <c r="H44" s="72"/>
      <c r="I44" s="76"/>
      <c r="J44" s="72">
        <f t="shared" ref="J44:J46" si="4">H44</f>
        <v>0</v>
      </c>
      <c r="K44" s="76"/>
      <c r="L44" s="43">
        <f>SUM(L45:L46)</f>
        <v>3392.385978137957</v>
      </c>
      <c r="M44" s="174">
        <f>L44</f>
        <v>3392.385978137957</v>
      </c>
      <c r="N44" s="68"/>
    </row>
    <row r="45" spans="2:14" s="102" customFormat="1" ht="54" customHeight="1" x14ac:dyDescent="0.35">
      <c r="B45" s="105" t="s">
        <v>73</v>
      </c>
      <c r="C45" s="100" t="s">
        <v>135</v>
      </c>
      <c r="D45" s="101" t="s">
        <v>65</v>
      </c>
      <c r="E45" s="91" t="s">
        <v>45</v>
      </c>
      <c r="F45" s="102">
        <f>F9</f>
        <v>45</v>
      </c>
      <c r="G45" s="92">
        <v>1</v>
      </c>
      <c r="H45" s="90" t="s">
        <v>62</v>
      </c>
      <c r="I45" s="103">
        <v>800000</v>
      </c>
      <c r="J45" s="90" t="str">
        <f t="shared" si="4"/>
        <v>IDR</v>
      </c>
      <c r="K45" s="103">
        <f>F45*G45*I45</f>
        <v>36000000</v>
      </c>
      <c r="L45" s="104">
        <f>K45/_xlfn.XLOOKUP(J45,Validation!$F$3:$F$12,Validation!$G$3:$G$12,0)</f>
        <v>3392.385978137957</v>
      </c>
      <c r="M45" s="104"/>
      <c r="N45" s="100" t="s">
        <v>149</v>
      </c>
    </row>
    <row r="46" spans="2:14" s="102" customFormat="1" ht="96.65" customHeight="1" x14ac:dyDescent="0.35">
      <c r="B46" s="176" t="s">
        <v>75</v>
      </c>
      <c r="C46" s="177" t="s">
        <v>136</v>
      </c>
      <c r="D46" s="178" t="s">
        <v>65</v>
      </c>
      <c r="E46" s="179" t="s">
        <v>66</v>
      </c>
      <c r="F46" s="180">
        <v>1</v>
      </c>
      <c r="G46" s="181">
        <v>1</v>
      </c>
      <c r="H46" s="182" t="s">
        <v>62</v>
      </c>
      <c r="I46" s="183"/>
      <c r="J46" s="182" t="str">
        <f t="shared" si="4"/>
        <v>IDR</v>
      </c>
      <c r="K46" s="183">
        <f t="shared" ref="K46" si="5">F46*G46*I46</f>
        <v>0</v>
      </c>
      <c r="L46" s="184">
        <f>K46/_xlfn.XLOOKUP(J46,Validation!$F$3:$F$12,Validation!$G$3:$G$12,0)</f>
        <v>0</v>
      </c>
      <c r="M46" s="184"/>
      <c r="N46" s="177" t="s">
        <v>150</v>
      </c>
    </row>
    <row r="47" spans="2:14" s="151" customFormat="1" ht="145" x14ac:dyDescent="0.35">
      <c r="B47" s="185" t="s">
        <v>81</v>
      </c>
      <c r="C47" s="186" t="s">
        <v>137</v>
      </c>
      <c r="D47" s="187"/>
      <c r="E47" s="188"/>
      <c r="F47" s="189"/>
      <c r="G47" s="190"/>
      <c r="H47" s="191"/>
      <c r="I47" s="192"/>
      <c r="J47" s="191"/>
      <c r="K47" s="192"/>
      <c r="L47" s="193"/>
      <c r="M47" s="193">
        <f>L47</f>
        <v>0</v>
      </c>
      <c r="N47" s="186" t="s">
        <v>285</v>
      </c>
    </row>
    <row r="48" spans="2:14" s="102" customFormat="1" ht="25" customHeight="1" x14ac:dyDescent="0.35">
      <c r="B48" s="105"/>
      <c r="C48" s="100"/>
      <c r="D48" s="101"/>
      <c r="E48" s="91"/>
      <c r="G48" s="92"/>
      <c r="H48" s="90"/>
      <c r="I48" s="103"/>
      <c r="J48" s="90"/>
      <c r="K48" s="103"/>
      <c r="L48" s="104"/>
      <c r="M48" s="104"/>
      <c r="N48" s="100"/>
    </row>
    <row r="49" spans="2:14" s="151" customFormat="1" ht="33.65" customHeight="1" x14ac:dyDescent="0.35">
      <c r="B49" s="154" t="s">
        <v>89</v>
      </c>
      <c r="C49" s="171" t="s">
        <v>138</v>
      </c>
      <c r="D49" s="156" t="s">
        <v>139</v>
      </c>
      <c r="E49" s="157" t="s">
        <v>140</v>
      </c>
      <c r="F49" s="158"/>
      <c r="G49" s="159"/>
      <c r="H49" s="160"/>
      <c r="I49" s="161"/>
      <c r="J49" s="160">
        <f t="shared" ref="J49" si="6">H49</f>
        <v>0</v>
      </c>
      <c r="K49" s="161">
        <f t="shared" ref="K49" si="7">F49*G49*I49</f>
        <v>0</v>
      </c>
      <c r="L49" s="162">
        <v>5000</v>
      </c>
      <c r="M49" s="173">
        <f>IFERROR(SUMIFS(L:L, B:B, B49 &amp; "*"), "")</f>
        <v>5000</v>
      </c>
      <c r="N49" s="155" t="s">
        <v>281</v>
      </c>
    </row>
    <row r="50" spans="2:14" s="102" customFormat="1" ht="26.15" customHeight="1" x14ac:dyDescent="0.35">
      <c r="B50" s="105"/>
      <c r="C50" s="100"/>
      <c r="D50" s="101"/>
      <c r="E50" s="91"/>
      <c r="G50" s="92"/>
      <c r="H50" s="90"/>
      <c r="I50" s="103"/>
      <c r="J50" s="90"/>
      <c r="K50" s="103"/>
      <c r="L50" s="104"/>
      <c r="M50" s="104"/>
      <c r="N50" s="101"/>
    </row>
    <row r="51" spans="2:14" s="151" customFormat="1" ht="29" x14ac:dyDescent="0.35">
      <c r="B51" s="185" t="s">
        <v>91</v>
      </c>
      <c r="C51" s="186" t="s">
        <v>92</v>
      </c>
      <c r="D51" s="187" t="s">
        <v>32</v>
      </c>
      <c r="E51" s="188" t="s">
        <v>140</v>
      </c>
      <c r="F51" s="189"/>
      <c r="G51" s="190"/>
      <c r="H51" s="191"/>
      <c r="I51" s="192"/>
      <c r="J51" s="191">
        <f t="shared" si="2"/>
        <v>0</v>
      </c>
      <c r="K51" s="192">
        <f t="shared" si="3"/>
        <v>0</v>
      </c>
      <c r="L51" s="193"/>
      <c r="M51" s="194">
        <f>IFERROR(SUMIFS(L:L, B:B, B51 &amp; "*"), "")</f>
        <v>0</v>
      </c>
      <c r="N51" s="186" t="s">
        <v>282</v>
      </c>
    </row>
    <row r="52" spans="2:14" x14ac:dyDescent="0.35">
      <c r="B52" s="26"/>
      <c r="C52" s="99"/>
      <c r="D52" s="23"/>
      <c r="E52" s="36"/>
      <c r="G52" s="28"/>
      <c r="H52" s="32"/>
      <c r="I52" s="75"/>
      <c r="J52" s="32"/>
      <c r="K52" s="75"/>
      <c r="L52" s="21"/>
      <c r="M52" s="21"/>
      <c r="N52" s="23"/>
    </row>
    <row r="53" spans="2:14" x14ac:dyDescent="0.35">
      <c r="B53" s="26"/>
      <c r="C53" s="99"/>
      <c r="D53" s="23"/>
      <c r="E53" s="36"/>
      <c r="G53" s="28"/>
      <c r="H53" s="32"/>
      <c r="I53" s="75"/>
      <c r="J53" s="32"/>
      <c r="K53" s="75"/>
      <c r="L53" s="21"/>
      <c r="M53" s="21"/>
      <c r="N53" s="23"/>
    </row>
    <row r="54" spans="2:14" ht="15" thickBot="1" x14ac:dyDescent="0.4">
      <c r="B54" s="41"/>
      <c r="C54" s="121"/>
      <c r="D54" s="24"/>
      <c r="E54" s="39"/>
      <c r="F54" s="19"/>
      <c r="G54" s="29"/>
      <c r="H54" s="33"/>
      <c r="I54" s="78"/>
      <c r="J54" s="33"/>
      <c r="K54" s="78"/>
      <c r="L54" s="22"/>
      <c r="M54" s="22"/>
      <c r="N54" s="24"/>
    </row>
  </sheetData>
  <mergeCells count="11">
    <mergeCell ref="G6:G7"/>
    <mergeCell ref="B6:B7"/>
    <mergeCell ref="C6:C7"/>
    <mergeCell ref="D6:D7"/>
    <mergeCell ref="E6:E7"/>
    <mergeCell ref="F6:F7"/>
    <mergeCell ref="H6:H7"/>
    <mergeCell ref="I6:I7"/>
    <mergeCell ref="J6:J7"/>
    <mergeCell ref="K6:K7"/>
    <mergeCell ref="N6:N7"/>
  </mergeCells>
  <dataValidations count="2">
    <dataValidation type="whole" operator="greaterThan" allowBlank="1" showInputMessage="1" showErrorMessage="1" error="Input Number" sqref="F44:F1048576 F1:F42" xr:uid="{C731E76D-E602-447C-A426-D8C0A70F3EC4}">
      <formula1>0</formula1>
    </dataValidation>
    <dataValidation operator="greaterThan" allowBlank="1" showInputMessage="1" showErrorMessage="1" error="Input Number" sqref="G1:G42 G44:G1048576" xr:uid="{0A323783-D077-457B-93C5-0EE4E11A3511}"/>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B0E30E8A-F556-465E-84C2-EBDD78DE09C9}">
          <x14:formula1>
            <xm:f>Validation!$B$3:$B$20</xm:f>
          </x14:formula1>
          <xm:sqref>D1:D42 D44:D1048576</xm:sqref>
        </x14:dataValidation>
        <x14:dataValidation type="list" allowBlank="1" showInputMessage="1" showErrorMessage="1" error="See Drop Down Menu" xr:uid="{585D960D-EF09-4EB1-AE9E-9BBD9F8E72EF}">
          <x14:formula1>
            <xm:f>Validation!$D$3:$D$17</xm:f>
          </x14:formula1>
          <xm:sqref>E1:E42 E44:E1048576</xm:sqref>
        </x14:dataValidation>
        <x14:dataValidation type="list" allowBlank="1" showInputMessage="1" showErrorMessage="1" xr:uid="{0DAF1FED-28C0-477E-B7FF-F1587B68C8FA}">
          <x14:formula1>
            <xm:f>Validation!$F$3:$F$12</xm:f>
          </x14:formula1>
          <xm:sqref>J28:J42 H1:H26 H28:H42 H44:H1048576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61" customFormat="1" ht="29" x14ac:dyDescent="0.35">
      <c r="B2" s="59" t="s">
        <v>151</v>
      </c>
      <c r="C2" s="59" t="s">
        <v>152</v>
      </c>
      <c r="D2" s="59" t="s">
        <v>153</v>
      </c>
      <c r="E2" s="59" t="s">
        <v>154</v>
      </c>
      <c r="F2" s="59" t="s">
        <v>48</v>
      </c>
      <c r="G2" s="60" t="s">
        <v>155</v>
      </c>
      <c r="H2" s="59" t="s">
        <v>156</v>
      </c>
      <c r="I2" s="60" t="s">
        <v>157</v>
      </c>
      <c r="J2" s="59" t="s">
        <v>158</v>
      </c>
      <c r="K2" s="10"/>
    </row>
    <row r="3" spans="2:11" x14ac:dyDescent="0.35">
      <c r="B3" t="s">
        <v>159</v>
      </c>
      <c r="C3" s="13">
        <v>240</v>
      </c>
      <c r="D3" s="11">
        <v>0.55000000000000004</v>
      </c>
      <c r="E3" s="13">
        <f>C3*D3</f>
        <v>132</v>
      </c>
      <c r="F3" s="13">
        <f>C3-E3</f>
        <v>108</v>
      </c>
      <c r="G3" s="16">
        <v>34</v>
      </c>
      <c r="H3" s="14" t="s">
        <v>160</v>
      </c>
      <c r="I3" s="16">
        <v>12</v>
      </c>
      <c r="J3" t="s">
        <v>161</v>
      </c>
      <c r="K3" s="15"/>
    </row>
    <row r="4" spans="2:11" x14ac:dyDescent="0.35">
      <c r="B4" t="s">
        <v>162</v>
      </c>
      <c r="C4" s="13">
        <v>340</v>
      </c>
      <c r="D4" s="11">
        <v>0.5</v>
      </c>
      <c r="E4" s="13">
        <f t="shared" ref="E4:E10" si="0">C4*D4</f>
        <v>170</v>
      </c>
      <c r="F4" s="13">
        <f t="shared" ref="F4:F10" si="1">C4-E4</f>
        <v>170</v>
      </c>
      <c r="G4" s="48">
        <v>10</v>
      </c>
      <c r="H4" s="14" t="s">
        <v>163</v>
      </c>
      <c r="I4" s="48">
        <v>10</v>
      </c>
      <c r="J4" t="s">
        <v>164</v>
      </c>
      <c r="K4" s="15"/>
    </row>
    <row r="5" spans="2:11" x14ac:dyDescent="0.35">
      <c r="B5" t="s">
        <v>165</v>
      </c>
      <c r="C5" s="13">
        <v>300</v>
      </c>
      <c r="D5" s="11">
        <v>0.6</v>
      </c>
      <c r="E5" s="13">
        <f t="shared" si="0"/>
        <v>180</v>
      </c>
      <c r="F5" s="13">
        <f t="shared" si="1"/>
        <v>120</v>
      </c>
      <c r="G5" s="16">
        <v>10</v>
      </c>
      <c r="H5" s="14" t="s">
        <v>166</v>
      </c>
      <c r="I5" s="16">
        <v>10</v>
      </c>
      <c r="J5" t="s">
        <v>167</v>
      </c>
      <c r="K5" s="15"/>
    </row>
    <row r="6" spans="2:11" x14ac:dyDescent="0.35">
      <c r="B6" t="s">
        <v>168</v>
      </c>
      <c r="C6" s="13">
        <v>283</v>
      </c>
      <c r="D6" s="11">
        <v>0.71</v>
      </c>
      <c r="E6" s="13">
        <f t="shared" si="0"/>
        <v>200.92999999999998</v>
      </c>
      <c r="F6" s="13">
        <f t="shared" si="1"/>
        <v>82.070000000000022</v>
      </c>
      <c r="G6" s="16">
        <v>12</v>
      </c>
      <c r="H6" s="14" t="s">
        <v>169</v>
      </c>
      <c r="I6" s="16">
        <v>10</v>
      </c>
      <c r="J6" t="s">
        <v>170</v>
      </c>
      <c r="K6" s="15"/>
    </row>
    <row r="7" spans="2:11" x14ac:dyDescent="0.35">
      <c r="B7" t="s">
        <v>171</v>
      </c>
      <c r="C7" s="13">
        <v>333</v>
      </c>
      <c r="D7" s="11">
        <v>0.68</v>
      </c>
      <c r="E7" s="13">
        <f t="shared" si="0"/>
        <v>226.44000000000003</v>
      </c>
      <c r="F7" s="13">
        <f t="shared" si="1"/>
        <v>106.55999999999997</v>
      </c>
      <c r="G7" s="16">
        <v>10</v>
      </c>
      <c r="H7" s="14" t="s">
        <v>172</v>
      </c>
      <c r="I7" s="16">
        <v>10</v>
      </c>
      <c r="J7" t="s">
        <v>173</v>
      </c>
      <c r="K7" s="15"/>
    </row>
    <row r="8" spans="2:11" x14ac:dyDescent="0.35">
      <c r="B8" t="s">
        <v>174</v>
      </c>
      <c r="C8" s="13">
        <v>300</v>
      </c>
      <c r="D8" s="11">
        <v>0.6</v>
      </c>
      <c r="E8" s="13">
        <f t="shared" si="0"/>
        <v>180</v>
      </c>
      <c r="F8" s="13">
        <f t="shared" si="1"/>
        <v>120</v>
      </c>
      <c r="G8" s="16">
        <v>12</v>
      </c>
      <c r="H8" s="14" t="s">
        <v>175</v>
      </c>
      <c r="I8" s="16">
        <v>12</v>
      </c>
      <c r="J8" t="s">
        <v>176</v>
      </c>
      <c r="K8" s="15"/>
    </row>
    <row r="9" spans="2:11" x14ac:dyDescent="0.35">
      <c r="B9" t="s">
        <v>177</v>
      </c>
      <c r="C9" s="13">
        <v>350</v>
      </c>
      <c r="D9" s="11">
        <v>0.55000000000000004</v>
      </c>
      <c r="E9" s="13">
        <f t="shared" si="0"/>
        <v>192.50000000000003</v>
      </c>
      <c r="F9" s="13">
        <f t="shared" si="1"/>
        <v>157.49999999999997</v>
      </c>
      <c r="G9" s="16">
        <v>12</v>
      </c>
      <c r="H9" s="14" t="s">
        <v>178</v>
      </c>
      <c r="I9" s="16">
        <v>12</v>
      </c>
      <c r="J9" t="s">
        <v>179</v>
      </c>
      <c r="K9" s="15"/>
    </row>
    <row r="10" spans="2:11" x14ac:dyDescent="0.35">
      <c r="B10" s="138" t="s">
        <v>15</v>
      </c>
      <c r="C10" s="139">
        <v>212</v>
      </c>
      <c r="D10" s="140">
        <v>0.56000000000000005</v>
      </c>
      <c r="E10" s="139">
        <f t="shared" si="0"/>
        <v>118.72000000000001</v>
      </c>
      <c r="F10" s="139">
        <f t="shared" si="1"/>
        <v>93.279999999999987</v>
      </c>
      <c r="G10" s="141">
        <v>12</v>
      </c>
      <c r="H10" s="143" t="s">
        <v>180</v>
      </c>
      <c r="I10" s="141">
        <v>10</v>
      </c>
      <c r="J10" s="138" t="s">
        <v>181</v>
      </c>
      <c r="K10" s="15"/>
    </row>
    <row r="13" spans="2:11" x14ac:dyDescent="0.35">
      <c r="B13" s="45" t="s">
        <v>182</v>
      </c>
    </row>
    <row r="14" spans="2:11" x14ac:dyDescent="0.35">
      <c r="B14" s="44" t="s">
        <v>183</v>
      </c>
      <c r="D14" s="46" t="s">
        <v>184</v>
      </c>
    </row>
    <row r="16" spans="2:11" x14ac:dyDescent="0.35">
      <c r="B16" s="12" t="s">
        <v>185</v>
      </c>
    </row>
    <row r="17" spans="2:7" x14ac:dyDescent="0.35">
      <c r="B17" s="58" t="s">
        <v>186</v>
      </c>
      <c r="C17" s="58" t="s">
        <v>187</v>
      </c>
      <c r="D17" s="58" t="s">
        <v>188</v>
      </c>
      <c r="E17" s="58" t="s">
        <v>189</v>
      </c>
      <c r="F17" s="58" t="s">
        <v>190</v>
      </c>
      <c r="G17" s="1"/>
    </row>
    <row r="18" spans="2:7" x14ac:dyDescent="0.35">
      <c r="B18" s="12" t="s">
        <v>191</v>
      </c>
      <c r="C18" s="13">
        <f>AVERAGE(D18:E18)</f>
        <v>122.5</v>
      </c>
      <c r="D18" s="13">
        <v>60</v>
      </c>
      <c r="E18" s="13">
        <v>185</v>
      </c>
      <c r="F18" s="62" t="s">
        <v>192</v>
      </c>
    </row>
    <row r="19" spans="2:7" x14ac:dyDescent="0.35">
      <c r="B19" s="12" t="s">
        <v>193</v>
      </c>
      <c r="C19" s="13">
        <f t="shared" ref="C19:C24" si="2">AVERAGE(D19:E19)</f>
        <v>242.5</v>
      </c>
      <c r="D19" s="13">
        <v>70</v>
      </c>
      <c r="E19" s="13">
        <v>415</v>
      </c>
      <c r="F19" t="s">
        <v>194</v>
      </c>
    </row>
    <row r="20" spans="2:7" x14ac:dyDescent="0.35">
      <c r="B20" s="12" t="s">
        <v>195</v>
      </c>
      <c r="C20" s="13">
        <f t="shared" si="2"/>
        <v>77.5</v>
      </c>
      <c r="D20" s="13">
        <v>65</v>
      </c>
      <c r="E20" s="13">
        <v>90</v>
      </c>
      <c r="F20" t="s">
        <v>196</v>
      </c>
    </row>
    <row r="21" spans="2:7" x14ac:dyDescent="0.35">
      <c r="B21" s="12" t="s">
        <v>197</v>
      </c>
      <c r="C21" s="13">
        <f t="shared" si="2"/>
        <v>100</v>
      </c>
      <c r="D21" s="13">
        <v>50</v>
      </c>
      <c r="E21" s="13">
        <v>150</v>
      </c>
      <c r="F21" t="s">
        <v>198</v>
      </c>
    </row>
    <row r="22" spans="2:7" x14ac:dyDescent="0.35">
      <c r="B22" s="12" t="s">
        <v>199</v>
      </c>
      <c r="C22" s="13">
        <f t="shared" si="2"/>
        <v>55</v>
      </c>
      <c r="D22" s="13">
        <v>50</v>
      </c>
      <c r="E22" s="13">
        <v>60</v>
      </c>
      <c r="F22" t="s">
        <v>200</v>
      </c>
    </row>
    <row r="23" spans="2:7" x14ac:dyDescent="0.35">
      <c r="B23" s="12" t="s">
        <v>168</v>
      </c>
      <c r="C23" s="13">
        <f t="shared" si="2"/>
        <v>65</v>
      </c>
      <c r="D23" s="13">
        <v>50</v>
      </c>
      <c r="E23" s="13">
        <v>80</v>
      </c>
      <c r="F23" t="s">
        <v>201</v>
      </c>
    </row>
    <row r="24" spans="2:7" x14ac:dyDescent="0.35">
      <c r="B24" s="142" t="s">
        <v>202</v>
      </c>
      <c r="C24" s="139">
        <f t="shared" si="2"/>
        <v>70.5</v>
      </c>
      <c r="D24" s="139">
        <v>46</v>
      </c>
      <c r="E24" s="139">
        <v>95</v>
      </c>
      <c r="F24" t="s">
        <v>203</v>
      </c>
    </row>
    <row r="26" spans="2:7" x14ac:dyDescent="0.35">
      <c r="B26" s="12" t="s">
        <v>204</v>
      </c>
    </row>
    <row r="27" spans="2:7" x14ac:dyDescent="0.35">
      <c r="B27" s="12" t="s">
        <v>151</v>
      </c>
      <c r="C27" s="12" t="s">
        <v>205</v>
      </c>
      <c r="D27" t="s">
        <v>188</v>
      </c>
      <c r="G27" s="12" t="s">
        <v>206</v>
      </c>
    </row>
    <row r="28" spans="2:7" x14ac:dyDescent="0.35">
      <c r="B28" s="12" t="s">
        <v>159</v>
      </c>
      <c r="C28">
        <f>AVERAGE(D28:E28)</f>
        <v>45</v>
      </c>
      <c r="D28">
        <v>35</v>
      </c>
      <c r="E28">
        <v>55</v>
      </c>
      <c r="G28" t="s">
        <v>207</v>
      </c>
    </row>
    <row r="29" spans="2:7" x14ac:dyDescent="0.35">
      <c r="B29" s="12" t="s">
        <v>162</v>
      </c>
      <c r="C29" t="s">
        <v>208</v>
      </c>
      <c r="D29">
        <v>35</v>
      </c>
      <c r="E29">
        <v>50</v>
      </c>
      <c r="G29" t="s">
        <v>209</v>
      </c>
    </row>
    <row r="30" spans="2:7" x14ac:dyDescent="0.35">
      <c r="B30" s="12" t="s">
        <v>165</v>
      </c>
      <c r="C30" t="s">
        <v>208</v>
      </c>
      <c r="D30">
        <v>35</v>
      </c>
      <c r="E30">
        <v>50</v>
      </c>
      <c r="G30" t="s">
        <v>210</v>
      </c>
    </row>
    <row r="31" spans="2:7" x14ac:dyDescent="0.35">
      <c r="B31" s="12" t="s">
        <v>168</v>
      </c>
      <c r="C31" t="s">
        <v>211</v>
      </c>
      <c r="D31">
        <v>40</v>
      </c>
      <c r="E31">
        <v>65</v>
      </c>
      <c r="G31" t="s">
        <v>212</v>
      </c>
    </row>
    <row r="32" spans="2:7" x14ac:dyDescent="0.35">
      <c r="B32" s="12" t="s">
        <v>171</v>
      </c>
      <c r="C32" t="s">
        <v>208</v>
      </c>
      <c r="D32">
        <v>35</v>
      </c>
      <c r="E32">
        <v>50</v>
      </c>
      <c r="G32" t="s">
        <v>213</v>
      </c>
    </row>
    <row r="33" spans="2:7" x14ac:dyDescent="0.35">
      <c r="B33" s="12" t="s">
        <v>214</v>
      </c>
      <c r="C33" t="s">
        <v>211</v>
      </c>
      <c r="D33">
        <v>40</v>
      </c>
      <c r="E33">
        <v>65</v>
      </c>
      <c r="G33" t="s">
        <v>215</v>
      </c>
    </row>
    <row r="34" spans="2:7" x14ac:dyDescent="0.35">
      <c r="B34" s="12" t="s">
        <v>216</v>
      </c>
      <c r="C34" t="s">
        <v>211</v>
      </c>
      <c r="D34">
        <v>40</v>
      </c>
      <c r="E34">
        <v>65</v>
      </c>
      <c r="G34" t="s">
        <v>217</v>
      </c>
    </row>
    <row r="35" spans="2:7" x14ac:dyDescent="0.35">
      <c r="B35" s="142" t="s">
        <v>15</v>
      </c>
      <c r="C35" s="138" t="s">
        <v>218</v>
      </c>
      <c r="D35" s="138">
        <v>35</v>
      </c>
      <c r="E35" s="138">
        <v>55</v>
      </c>
      <c r="G35" t="s">
        <v>219</v>
      </c>
    </row>
    <row r="37" spans="2:7" ht="17.5" x14ac:dyDescent="0.4">
      <c r="B37" s="63" t="s">
        <v>220</v>
      </c>
    </row>
    <row r="38" spans="2:7" x14ac:dyDescent="0.35">
      <c r="B38" t="s">
        <v>221</v>
      </c>
    </row>
    <row r="39" spans="2:7" x14ac:dyDescent="0.35">
      <c r="B39" s="12" t="s">
        <v>222</v>
      </c>
    </row>
    <row r="40" spans="2:7" x14ac:dyDescent="0.35">
      <c r="B40" t="s">
        <v>223</v>
      </c>
    </row>
    <row r="41" spans="2:7" x14ac:dyDescent="0.35">
      <c r="B41" t="s">
        <v>224</v>
      </c>
    </row>
  </sheetData>
  <hyperlinks>
    <hyperlink ref="D14" r:id="rId1" xr:uid="{21D22F96-18D3-4543-B6F2-7E89C18A581D}"/>
  </hyperlinks>
  <pageMargins left="0.7" right="0.7" top="0.75" bottom="0.75" header="0.3" footer="0.3"/>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144E1-10C0-4755-983D-78C5442DF1F6}">
  <dimension ref="B1:O28"/>
  <sheetViews>
    <sheetView tabSelected="1" zoomScale="85" zoomScaleNormal="85" workbookViewId="0">
      <pane xSplit="3" ySplit="7" topLeftCell="D8" activePane="bottomRight" state="frozen"/>
      <selection pane="topRight" activeCell="D1" sqref="D1"/>
      <selection pane="bottomLeft" activeCell="A9" sqref="A9"/>
      <selection pane="bottomRight" activeCell="Q23" sqref="Q23"/>
    </sheetView>
  </sheetViews>
  <sheetFormatPr defaultRowHeight="14.5" x14ac:dyDescent="0.35"/>
  <cols>
    <col min="1" max="1" width="1.1796875" customWidth="1"/>
    <col min="2" max="2" width="15.26953125" style="1" customWidth="1"/>
    <col min="3" max="3" width="46.7265625" style="66" customWidth="1"/>
    <col min="4" max="4" width="21.54296875" customWidth="1"/>
    <col min="5" max="5" width="9.453125" customWidth="1"/>
    <col min="6" max="7" width="10.81640625" customWidth="1"/>
    <col min="8" max="8" width="5.1796875" style="8" customWidth="1"/>
    <col min="9" max="9" width="15.81640625" style="73" customWidth="1"/>
    <col min="10" max="10" width="6" style="8" customWidth="1"/>
    <col min="11" max="11" width="17.1796875" style="73" customWidth="1"/>
    <col min="12" max="12" width="16.26953125" style="8" customWidth="1"/>
    <col min="13" max="13" width="17.453125" style="8" customWidth="1"/>
    <col min="14" max="14" width="50.453125" bestFit="1" customWidth="1"/>
  </cols>
  <sheetData>
    <row r="1" spans="2:15" x14ac:dyDescent="0.35">
      <c r="B1"/>
    </row>
    <row r="2" spans="2:15" x14ac:dyDescent="0.35">
      <c r="B2" t="s">
        <v>94</v>
      </c>
      <c r="C2" s="61" t="s">
        <v>95</v>
      </c>
    </row>
    <row r="3" spans="2:15" s="102" customFormat="1" ht="29" x14ac:dyDescent="0.35">
      <c r="B3" s="102" t="s">
        <v>96</v>
      </c>
      <c r="C3" s="93" t="s">
        <v>1</v>
      </c>
      <c r="H3" s="148"/>
      <c r="I3" s="149"/>
      <c r="J3" s="148"/>
      <c r="K3" s="149"/>
      <c r="L3" s="148"/>
      <c r="M3" s="148"/>
    </row>
    <row r="4" spans="2:15" s="102" customFormat="1" x14ac:dyDescent="0.35">
      <c r="B4" s="102" t="s">
        <v>4</v>
      </c>
      <c r="C4" s="93" t="s">
        <v>225</v>
      </c>
      <c r="H4" s="148"/>
      <c r="I4" s="149"/>
      <c r="J4" s="148"/>
      <c r="K4" s="149"/>
      <c r="L4" s="148"/>
      <c r="M4" s="148"/>
    </row>
    <row r="5" spans="2:15" ht="15" thickBot="1" x14ac:dyDescent="0.4">
      <c r="B5"/>
    </row>
    <row r="6" spans="2:15" s="125" customFormat="1" ht="14.5" customHeight="1" x14ac:dyDescent="0.35">
      <c r="B6" s="203" t="s">
        <v>16</v>
      </c>
      <c r="C6" s="205" t="s">
        <v>7</v>
      </c>
      <c r="D6" s="199" t="s">
        <v>17</v>
      </c>
      <c r="E6" s="207" t="s">
        <v>18</v>
      </c>
      <c r="F6" s="209" t="s">
        <v>19</v>
      </c>
      <c r="G6" s="201" t="s">
        <v>98</v>
      </c>
      <c r="H6" s="195" t="s">
        <v>21</v>
      </c>
      <c r="I6" s="197" t="s">
        <v>22</v>
      </c>
      <c r="J6" s="195" t="s">
        <v>21</v>
      </c>
      <c r="K6" s="197" t="s">
        <v>8</v>
      </c>
      <c r="L6" s="124" t="s">
        <v>8</v>
      </c>
      <c r="M6" s="124" t="s">
        <v>23</v>
      </c>
      <c r="N6" s="199" t="s">
        <v>9</v>
      </c>
    </row>
    <row r="7" spans="2:15" s="125" customFormat="1" ht="36" customHeight="1" thickBot="1" x14ac:dyDescent="0.4">
      <c r="B7" s="204"/>
      <c r="C7" s="206"/>
      <c r="D7" s="200"/>
      <c r="E7" s="208"/>
      <c r="F7" s="210"/>
      <c r="G7" s="202"/>
      <c r="H7" s="196"/>
      <c r="I7" s="198"/>
      <c r="J7" s="196"/>
      <c r="K7" s="198"/>
      <c r="L7" s="126" t="s">
        <v>5</v>
      </c>
      <c r="M7" s="126" t="s">
        <v>99</v>
      </c>
      <c r="N7" s="200"/>
    </row>
    <row r="8" spans="2:15" s="12" customFormat="1" ht="31" customHeight="1" x14ac:dyDescent="0.35">
      <c r="B8" s="25">
        <v>4.3</v>
      </c>
      <c r="C8" s="147" t="s">
        <v>226</v>
      </c>
      <c r="D8" s="30"/>
      <c r="E8" s="37"/>
      <c r="F8" s="27"/>
      <c r="G8" s="38"/>
      <c r="H8" s="31"/>
      <c r="I8" s="74"/>
      <c r="J8" s="31"/>
      <c r="K8" s="74"/>
      <c r="L8" s="34"/>
      <c r="M8" s="172">
        <f>M10+M15+M20+M23+M25</f>
        <v>6000</v>
      </c>
      <c r="N8" s="30"/>
    </row>
    <row r="9" spans="2:15" x14ac:dyDescent="0.35">
      <c r="B9" s="17"/>
      <c r="C9" s="116"/>
      <c r="D9" s="23"/>
      <c r="E9" s="36"/>
      <c r="G9" s="28"/>
      <c r="H9" s="32"/>
      <c r="I9" s="77"/>
      <c r="J9" s="32"/>
      <c r="K9" s="75"/>
      <c r="L9" s="21"/>
      <c r="M9" s="21"/>
      <c r="N9" s="23"/>
    </row>
    <row r="10" spans="2:15" s="102" customFormat="1" ht="49.5" customHeight="1" x14ac:dyDescent="0.35">
      <c r="B10" s="185" t="s">
        <v>227</v>
      </c>
      <c r="C10" s="186" t="s">
        <v>228</v>
      </c>
      <c r="D10" s="187"/>
      <c r="E10" s="188"/>
      <c r="F10" s="189"/>
      <c r="G10" s="190"/>
      <c r="H10" s="191"/>
      <c r="I10" s="192"/>
      <c r="J10" s="191"/>
      <c r="K10" s="192"/>
      <c r="L10" s="193">
        <f>SUM(L11:L14)</f>
        <v>0</v>
      </c>
      <c r="M10" s="194">
        <f>L10</f>
        <v>0</v>
      </c>
      <c r="N10" s="186" t="s">
        <v>286</v>
      </c>
    </row>
    <row r="11" spans="2:15" s="102" customFormat="1" ht="24.65" customHeight="1" x14ac:dyDescent="0.35">
      <c r="B11" s="105" t="s">
        <v>229</v>
      </c>
      <c r="C11" s="150" t="s">
        <v>230</v>
      </c>
      <c r="D11" s="101" t="s">
        <v>231</v>
      </c>
      <c r="E11" s="91" t="s">
        <v>140</v>
      </c>
      <c r="F11" s="102">
        <v>1</v>
      </c>
      <c r="G11" s="92">
        <v>1</v>
      </c>
      <c r="H11" s="90" t="s">
        <v>108</v>
      </c>
      <c r="I11" s="103"/>
      <c r="J11" s="90" t="str">
        <f t="shared" ref="J11:J12" si="0">H11</f>
        <v>MYR</v>
      </c>
      <c r="K11" s="103">
        <f>F11*G11*I11</f>
        <v>0</v>
      </c>
      <c r="L11" s="104">
        <f>K11/_xlfn.XLOOKUP(J11,Validation!$F$3:$F$12,Validation!$G$3:$G$12,0)</f>
        <v>0</v>
      </c>
      <c r="M11" s="104"/>
      <c r="N11" s="100"/>
      <c r="O11" s="93"/>
    </row>
    <row r="12" spans="2:15" s="102" customFormat="1" ht="31.5" customHeight="1" x14ac:dyDescent="0.35">
      <c r="B12" s="105" t="s">
        <v>232</v>
      </c>
      <c r="C12" s="100" t="s">
        <v>233</v>
      </c>
      <c r="D12" s="101" t="s">
        <v>231</v>
      </c>
      <c r="E12" s="91" t="s">
        <v>140</v>
      </c>
      <c r="F12" s="102">
        <v>1</v>
      </c>
      <c r="G12" s="92">
        <v>1</v>
      </c>
      <c r="H12" s="90" t="s">
        <v>108</v>
      </c>
      <c r="I12" s="103"/>
      <c r="J12" s="90" t="str">
        <f t="shared" si="0"/>
        <v>MYR</v>
      </c>
      <c r="K12" s="103">
        <f t="shared" ref="K12" si="1">F12*G12*I12</f>
        <v>0</v>
      </c>
      <c r="L12" s="104">
        <f>K12/_xlfn.XLOOKUP(J12,Validation!$F$3:$F$12,Validation!$G$3:$G$12,0)</f>
        <v>0</v>
      </c>
      <c r="M12" s="104"/>
      <c r="N12" s="101"/>
    </row>
    <row r="13" spans="2:15" s="102" customFormat="1" ht="17.149999999999999" customHeight="1" x14ac:dyDescent="0.35">
      <c r="B13" s="105"/>
      <c r="C13" s="100"/>
      <c r="D13" s="101"/>
      <c r="E13" s="91"/>
      <c r="G13" s="92"/>
      <c r="H13" s="90"/>
      <c r="I13" s="103"/>
      <c r="J13" s="90"/>
      <c r="K13" s="103"/>
      <c r="L13" s="104"/>
      <c r="M13" s="104"/>
      <c r="N13" s="100"/>
    </row>
    <row r="14" spans="2:15" s="102" customFormat="1" x14ac:dyDescent="0.35">
      <c r="B14" s="105"/>
      <c r="C14" s="100"/>
      <c r="D14" s="101"/>
      <c r="E14" s="91"/>
      <c r="G14" s="92"/>
      <c r="H14" s="90"/>
      <c r="I14" s="168"/>
      <c r="J14" s="90"/>
      <c r="K14" s="103"/>
      <c r="L14" s="104"/>
      <c r="M14" s="104"/>
      <c r="N14" s="153"/>
    </row>
    <row r="15" spans="2:15" s="102" customFormat="1" ht="33.65" customHeight="1" x14ac:dyDescent="0.35">
      <c r="B15" s="185" t="s">
        <v>234</v>
      </c>
      <c r="C15" s="186" t="s">
        <v>235</v>
      </c>
      <c r="D15" s="187"/>
      <c r="E15" s="188"/>
      <c r="F15" s="189"/>
      <c r="G15" s="190"/>
      <c r="H15" s="191"/>
      <c r="I15" s="192"/>
      <c r="J15" s="191">
        <f t="shared" ref="J15:J25" si="2">H15</f>
        <v>0</v>
      </c>
      <c r="K15" s="192"/>
      <c r="L15" s="193">
        <f>SUM(L16:L18)</f>
        <v>0</v>
      </c>
      <c r="M15" s="194">
        <f>L15</f>
        <v>0</v>
      </c>
      <c r="N15" s="186" t="s">
        <v>286</v>
      </c>
    </row>
    <row r="16" spans="2:15" s="102" customFormat="1" ht="24.65" customHeight="1" x14ac:dyDescent="0.35">
      <c r="B16" s="105" t="s">
        <v>236</v>
      </c>
      <c r="C16" s="150" t="s">
        <v>230</v>
      </c>
      <c r="D16" s="101" t="s">
        <v>231</v>
      </c>
      <c r="E16" s="91" t="s">
        <v>140</v>
      </c>
      <c r="F16" s="102">
        <v>1</v>
      </c>
      <c r="G16" s="92">
        <v>1</v>
      </c>
      <c r="H16" s="90" t="s">
        <v>62</v>
      </c>
      <c r="I16" s="103"/>
      <c r="J16" s="90" t="str">
        <f t="shared" si="2"/>
        <v>IDR</v>
      </c>
      <c r="K16" s="103">
        <f>F16*G16*I16</f>
        <v>0</v>
      </c>
      <c r="L16" s="104">
        <f>K16/_xlfn.XLOOKUP(J16,Validation!$F$3:$F$12,Validation!$G$3:$G$12,0)</f>
        <v>0</v>
      </c>
      <c r="M16" s="104"/>
      <c r="N16" s="100"/>
      <c r="O16" s="93"/>
    </row>
    <row r="17" spans="2:14" s="102" customFormat="1" ht="21.65" customHeight="1" x14ac:dyDescent="0.35">
      <c r="B17" s="105" t="s">
        <v>237</v>
      </c>
      <c r="C17" s="100" t="s">
        <v>238</v>
      </c>
      <c r="D17" s="101" t="s">
        <v>231</v>
      </c>
      <c r="E17" s="91" t="s">
        <v>140</v>
      </c>
      <c r="F17" s="102">
        <v>1</v>
      </c>
      <c r="G17" s="92">
        <v>1</v>
      </c>
      <c r="H17" s="90" t="s">
        <v>62</v>
      </c>
      <c r="I17" s="103"/>
      <c r="J17" s="90" t="str">
        <f t="shared" si="2"/>
        <v>IDR</v>
      </c>
      <c r="K17" s="103">
        <f t="shared" ref="K17" si="3">F17*G17*I17</f>
        <v>0</v>
      </c>
      <c r="L17" s="104">
        <f>K17/_xlfn.XLOOKUP(J17,Validation!$F$3:$F$12,Validation!$G$3:$G$12,0)</f>
        <v>0</v>
      </c>
      <c r="M17" s="104"/>
      <c r="N17" s="101"/>
    </row>
    <row r="18" spans="2:14" x14ac:dyDescent="0.35">
      <c r="B18" s="17"/>
      <c r="C18" s="99"/>
      <c r="D18" s="23"/>
      <c r="E18" s="36"/>
      <c r="G18" s="28"/>
      <c r="H18" s="32"/>
      <c r="I18" s="75"/>
      <c r="J18" s="32"/>
      <c r="K18" s="75"/>
      <c r="L18" s="21"/>
      <c r="M18" s="98"/>
      <c r="N18" s="23"/>
    </row>
    <row r="19" spans="2:14" s="79" customFormat="1" ht="14.5" customHeight="1" x14ac:dyDescent="0.35">
      <c r="B19" s="17"/>
      <c r="C19" s="120"/>
      <c r="D19" s="96"/>
      <c r="E19" s="85"/>
      <c r="F19" s="86"/>
      <c r="G19" s="50"/>
      <c r="H19" s="87"/>
      <c r="I19" s="88"/>
      <c r="J19" s="87"/>
      <c r="K19" s="88"/>
      <c r="L19" s="89"/>
      <c r="M19" s="83"/>
      <c r="N19" s="47"/>
    </row>
    <row r="20" spans="2:14" s="151" customFormat="1" ht="29" x14ac:dyDescent="0.35">
      <c r="B20" s="185" t="s">
        <v>239</v>
      </c>
      <c r="C20" s="186" t="s">
        <v>240</v>
      </c>
      <c r="D20" s="187"/>
      <c r="E20" s="188"/>
      <c r="F20" s="189"/>
      <c r="G20" s="190"/>
      <c r="H20" s="191"/>
      <c r="I20" s="192"/>
      <c r="J20" s="191">
        <f t="shared" ref="J20:J21" si="4">H20</f>
        <v>0</v>
      </c>
      <c r="K20" s="192"/>
      <c r="L20" s="193">
        <f>SUM(L21:L21)</f>
        <v>0</v>
      </c>
      <c r="M20" s="194"/>
      <c r="N20" s="186" t="s">
        <v>286</v>
      </c>
    </row>
    <row r="21" spans="2:14" s="102" customFormat="1" ht="27.65" customHeight="1" x14ac:dyDescent="0.35">
      <c r="B21" s="105" t="s">
        <v>241</v>
      </c>
      <c r="C21" s="100"/>
      <c r="D21" s="101" t="s">
        <v>32</v>
      </c>
      <c r="E21" s="91" t="s">
        <v>66</v>
      </c>
      <c r="G21" s="92">
        <v>1</v>
      </c>
      <c r="H21" s="90" t="s">
        <v>5</v>
      </c>
      <c r="I21" s="103"/>
      <c r="J21" s="90" t="str">
        <f t="shared" si="4"/>
        <v>AUD</v>
      </c>
      <c r="K21" s="103">
        <f>F21*G21*I21</f>
        <v>0</v>
      </c>
      <c r="L21" s="104">
        <f>K21/_xlfn.XLOOKUP(J21,Validation!$F$3:$F$12,Validation!$G$3:$G$12,0)</f>
        <v>0</v>
      </c>
      <c r="M21" s="104"/>
      <c r="N21" s="100"/>
    </row>
    <row r="22" spans="2:14" s="102" customFormat="1" ht="25" customHeight="1" x14ac:dyDescent="0.35">
      <c r="B22" s="105" t="s">
        <v>242</v>
      </c>
      <c r="C22" s="100"/>
      <c r="D22" s="101"/>
      <c r="E22" s="91"/>
      <c r="G22" s="92"/>
      <c r="H22" s="90"/>
      <c r="I22" s="103"/>
      <c r="J22" s="90"/>
      <c r="K22" s="103"/>
      <c r="L22" s="104"/>
      <c r="M22" s="104"/>
      <c r="N22" s="100"/>
    </row>
    <row r="23" spans="2:14" s="151" customFormat="1" ht="19" customHeight="1" x14ac:dyDescent="0.35">
      <c r="B23" s="154" t="s">
        <v>81</v>
      </c>
      <c r="C23" s="171" t="s">
        <v>138</v>
      </c>
      <c r="D23" s="156" t="s">
        <v>32</v>
      </c>
      <c r="E23" s="157" t="s">
        <v>66</v>
      </c>
      <c r="F23" s="158"/>
      <c r="G23" s="159"/>
      <c r="H23" s="160"/>
      <c r="I23" s="161"/>
      <c r="J23" s="160">
        <f t="shared" ref="J23" si="5">H23</f>
        <v>0</v>
      </c>
      <c r="K23" s="161">
        <f t="shared" ref="K23" si="6">F23*G23*I23</f>
        <v>0</v>
      </c>
      <c r="L23" s="162">
        <v>6000</v>
      </c>
      <c r="M23" s="173">
        <f>IFERROR(SUMIFS(L:L, B:B, B23 &amp; "*"), "")</f>
        <v>6000</v>
      </c>
      <c r="N23" s="155" t="s">
        <v>243</v>
      </c>
    </row>
    <row r="24" spans="2:14" s="102" customFormat="1" ht="26.15" customHeight="1" x14ac:dyDescent="0.35">
      <c r="B24" s="105"/>
      <c r="C24" s="100"/>
      <c r="D24" s="101"/>
      <c r="E24" s="91"/>
      <c r="G24" s="92"/>
      <c r="H24" s="90"/>
      <c r="I24" s="103"/>
      <c r="J24" s="90"/>
      <c r="K24" s="103"/>
      <c r="L24" s="104"/>
      <c r="M24" s="104"/>
      <c r="N24" s="101"/>
    </row>
    <row r="25" spans="2:14" s="151" customFormat="1" ht="29" x14ac:dyDescent="0.35">
      <c r="B25" s="185" t="s">
        <v>89</v>
      </c>
      <c r="C25" s="186" t="s">
        <v>244</v>
      </c>
      <c r="D25" s="187" t="s">
        <v>32</v>
      </c>
      <c r="E25" s="188" t="s">
        <v>140</v>
      </c>
      <c r="F25" s="189"/>
      <c r="G25" s="190"/>
      <c r="H25" s="191"/>
      <c r="I25" s="192"/>
      <c r="J25" s="191">
        <f t="shared" si="2"/>
        <v>0</v>
      </c>
      <c r="K25" s="192">
        <f t="shared" ref="K25" si="7">F25*G25*I25</f>
        <v>0</v>
      </c>
      <c r="L25" s="193"/>
      <c r="M25" s="194">
        <f>IFERROR(SUMIFS(L:L, B:B, B25 &amp; "*"), "")</f>
        <v>0</v>
      </c>
      <c r="N25" s="186" t="s">
        <v>286</v>
      </c>
    </row>
    <row r="26" spans="2:14" x14ac:dyDescent="0.35">
      <c r="B26" s="26"/>
      <c r="C26" s="99"/>
      <c r="D26" s="23"/>
      <c r="E26" s="36"/>
      <c r="G26" s="28"/>
      <c r="H26" s="32"/>
      <c r="I26" s="75"/>
      <c r="J26" s="32"/>
      <c r="K26" s="75"/>
      <c r="L26" s="21"/>
      <c r="M26" s="21"/>
      <c r="N26" s="23"/>
    </row>
    <row r="27" spans="2:14" x14ac:dyDescent="0.35">
      <c r="B27" s="26"/>
      <c r="C27" s="99"/>
      <c r="D27" s="23"/>
      <c r="E27" s="36"/>
      <c r="G27" s="28"/>
      <c r="H27" s="32"/>
      <c r="I27" s="75"/>
      <c r="J27" s="32"/>
      <c r="K27" s="75"/>
      <c r="L27" s="21"/>
      <c r="M27" s="21"/>
      <c r="N27" s="23"/>
    </row>
    <row r="28" spans="2:14" ht="15" thickBot="1" x14ac:dyDescent="0.4">
      <c r="B28" s="41"/>
      <c r="C28" s="121"/>
      <c r="D28" s="24"/>
      <c r="E28" s="39"/>
      <c r="F28" s="19"/>
      <c r="G28" s="29"/>
      <c r="H28" s="33"/>
      <c r="I28" s="78"/>
      <c r="J28" s="33"/>
      <c r="K28" s="78"/>
      <c r="L28" s="22"/>
      <c r="M28" s="22"/>
      <c r="N28" s="24"/>
    </row>
  </sheetData>
  <mergeCells count="11">
    <mergeCell ref="G6:G7"/>
    <mergeCell ref="B6:B7"/>
    <mergeCell ref="C6:C7"/>
    <mergeCell ref="D6:D7"/>
    <mergeCell ref="E6:E7"/>
    <mergeCell ref="F6:F7"/>
    <mergeCell ref="H6:H7"/>
    <mergeCell ref="I6:I7"/>
    <mergeCell ref="J6:J7"/>
    <mergeCell ref="K6:K7"/>
    <mergeCell ref="N6:N7"/>
  </mergeCells>
  <phoneticPr fontId="3" type="noConversion"/>
  <dataValidations count="2">
    <dataValidation operator="greaterThan" allowBlank="1" showInputMessage="1" showErrorMessage="1" error="Input Number" sqref="G1:G18 G20:G1048576" xr:uid="{97A47347-84DD-4805-BC8B-F38D72CFEB1A}"/>
    <dataValidation type="whole" operator="greaterThan" allowBlank="1" showInputMessage="1" showErrorMessage="1" error="Input Number" sqref="F1:F18 F20:F1048576" xr:uid="{88CCFC3A-FE8E-4776-B29D-67379E3F81D0}">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92D9CCC6-DF81-461E-A52C-A059D3D0F3F7}">
          <x14:formula1>
            <xm:f>Validation!$F$3:$F$12</xm:f>
          </x14:formula1>
          <xm:sqref>H1:H18 H20:H1048576</xm:sqref>
        </x14:dataValidation>
        <x14:dataValidation type="list" allowBlank="1" showInputMessage="1" showErrorMessage="1" error="See Drop Down Menu" xr:uid="{CD6F4027-BE52-4099-8F9A-271D129C77CF}">
          <x14:formula1>
            <xm:f>Validation!$D$3:$D$17</xm:f>
          </x14:formula1>
          <xm:sqref>E1:E18 E20:E1048576</xm:sqref>
        </x14:dataValidation>
        <x14:dataValidation type="list" allowBlank="1" showInputMessage="1" showErrorMessage="1" error="Use Drop Down List_x000a_" xr:uid="{0F65C68F-46D5-4793-AAEC-6D41C5656226}">
          <x14:formula1>
            <xm:f>Validation!$B$3:$B$20</xm:f>
          </x14:formula1>
          <xm:sqref>D1:D18 D20:D1048576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J25" sqref="J25"/>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245</v>
      </c>
      <c r="B2" s="4" t="s">
        <v>246</v>
      </c>
      <c r="D2" s="4" t="s">
        <v>247</v>
      </c>
      <c r="F2" s="4" t="s">
        <v>248</v>
      </c>
      <c r="G2" s="4" t="s">
        <v>249</v>
      </c>
    </row>
    <row r="3" spans="1:7" x14ac:dyDescent="0.35">
      <c r="A3" s="5" t="s">
        <v>250</v>
      </c>
      <c r="B3" s="6" t="s">
        <v>251</v>
      </c>
      <c r="D3" t="s">
        <v>252</v>
      </c>
      <c r="F3" t="s">
        <v>5</v>
      </c>
      <c r="G3">
        <v>1</v>
      </c>
    </row>
    <row r="4" spans="1:7" x14ac:dyDescent="0.35">
      <c r="A4" s="5" t="s">
        <v>250</v>
      </c>
      <c r="B4" s="6" t="s">
        <v>231</v>
      </c>
      <c r="D4" t="s">
        <v>45</v>
      </c>
      <c r="F4" t="s">
        <v>34</v>
      </c>
      <c r="G4">
        <v>0.65390000000000004</v>
      </c>
    </row>
    <row r="5" spans="1:7" x14ac:dyDescent="0.35">
      <c r="A5" s="5" t="s">
        <v>250</v>
      </c>
      <c r="B5" s="6" t="s">
        <v>253</v>
      </c>
      <c r="D5" t="s">
        <v>254</v>
      </c>
      <c r="F5" t="s">
        <v>255</v>
      </c>
      <c r="G5" s="9">
        <v>14015</v>
      </c>
    </row>
    <row r="6" spans="1:7" x14ac:dyDescent="0.35">
      <c r="A6" s="5" t="s">
        <v>250</v>
      </c>
      <c r="B6" s="6" t="s">
        <v>65</v>
      </c>
      <c r="D6" t="s">
        <v>38</v>
      </c>
      <c r="F6" t="s">
        <v>62</v>
      </c>
      <c r="G6" s="9">
        <v>10612</v>
      </c>
    </row>
    <row r="7" spans="1:7" x14ac:dyDescent="0.35">
      <c r="A7" s="5" t="s">
        <v>250</v>
      </c>
      <c r="B7" s="6" t="s">
        <v>256</v>
      </c>
      <c r="D7" t="s">
        <v>66</v>
      </c>
      <c r="F7" t="s">
        <v>257</v>
      </c>
      <c r="G7" s="9">
        <v>17106</v>
      </c>
    </row>
    <row r="8" spans="1:7" x14ac:dyDescent="0.35">
      <c r="A8" s="5" t="s">
        <v>250</v>
      </c>
      <c r="B8" s="6" t="s">
        <v>32</v>
      </c>
      <c r="D8" t="s">
        <v>258</v>
      </c>
      <c r="F8" t="s">
        <v>108</v>
      </c>
      <c r="G8">
        <v>2.77</v>
      </c>
    </row>
    <row r="9" spans="1:7" x14ac:dyDescent="0.35">
      <c r="A9" s="5" t="s">
        <v>250</v>
      </c>
      <c r="B9" s="6" t="s">
        <v>259</v>
      </c>
      <c r="D9" t="s">
        <v>260</v>
      </c>
      <c r="F9" t="s">
        <v>261</v>
      </c>
      <c r="G9">
        <v>0.83599999999999997</v>
      </c>
    </row>
    <row r="10" spans="1:7" x14ac:dyDescent="0.35">
      <c r="A10" s="5" t="s">
        <v>250</v>
      </c>
      <c r="B10" s="6" t="s">
        <v>262</v>
      </c>
      <c r="D10" t="s">
        <v>18</v>
      </c>
      <c r="F10" t="s">
        <v>263</v>
      </c>
      <c r="G10">
        <v>1.087</v>
      </c>
    </row>
    <row r="11" spans="1:7" x14ac:dyDescent="0.35">
      <c r="A11" s="5" t="s">
        <v>250</v>
      </c>
      <c r="B11" s="6" t="s">
        <v>139</v>
      </c>
      <c r="D11" t="s">
        <v>140</v>
      </c>
      <c r="F11" t="s">
        <v>264</v>
      </c>
      <c r="G11">
        <v>21.26</v>
      </c>
    </row>
    <row r="12" spans="1:7" x14ac:dyDescent="0.35">
      <c r="A12" s="5" t="s">
        <v>250</v>
      </c>
      <c r="B12" s="6" t="s">
        <v>265</v>
      </c>
      <c r="D12" t="s">
        <v>266</v>
      </c>
      <c r="F12" t="s">
        <v>267</v>
      </c>
      <c r="G12">
        <v>39.119999999999997</v>
      </c>
    </row>
    <row r="13" spans="1:7" x14ac:dyDescent="0.35">
      <c r="A13" s="5" t="s">
        <v>268</v>
      </c>
      <c r="B13" s="6" t="s">
        <v>93</v>
      </c>
      <c r="D13" t="s">
        <v>33</v>
      </c>
    </row>
    <row r="14" spans="1:7" x14ac:dyDescent="0.35">
      <c r="A14" s="5" t="s">
        <v>269</v>
      </c>
      <c r="B14" s="6" t="s">
        <v>37</v>
      </c>
      <c r="D14" t="s">
        <v>270</v>
      </c>
    </row>
    <row r="15" spans="1:7" x14ac:dyDescent="0.35">
      <c r="A15" s="5" t="s">
        <v>269</v>
      </c>
      <c r="B15" s="6" t="s">
        <v>51</v>
      </c>
      <c r="D15" t="s">
        <v>271</v>
      </c>
    </row>
    <row r="16" spans="1:7" x14ac:dyDescent="0.35">
      <c r="A16" s="5" t="s">
        <v>269</v>
      </c>
      <c r="B16" s="6" t="s">
        <v>54</v>
      </c>
      <c r="D16" t="s">
        <v>272</v>
      </c>
    </row>
    <row r="17" spans="1:4" x14ac:dyDescent="0.35">
      <c r="A17" s="5" t="s">
        <v>269</v>
      </c>
      <c r="B17" s="6" t="s">
        <v>48</v>
      </c>
      <c r="D17" t="s">
        <v>273</v>
      </c>
    </row>
    <row r="18" spans="1:4" x14ac:dyDescent="0.35">
      <c r="A18" s="5" t="s">
        <v>269</v>
      </c>
      <c r="B18" s="6" t="s">
        <v>274</v>
      </c>
    </row>
    <row r="19" spans="1:4" x14ac:dyDescent="0.35">
      <c r="A19" s="5" t="s">
        <v>269</v>
      </c>
      <c r="B19" s="6" t="s">
        <v>44</v>
      </c>
    </row>
    <row r="20" spans="1:4" x14ac:dyDescent="0.35">
      <c r="A20" s="5" t="s">
        <v>269</v>
      </c>
      <c r="B20" s="7" t="s">
        <v>275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5" ma:contentTypeDescription="Create a new document." ma:contentTypeScope="" ma:versionID="4eb77c4068c95d4bd9fe5c56e6fdd9be">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eb65a9edaed3873fb6331fdbc96df439"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documentManagement>
</p:properties>
</file>

<file path=customXml/itemProps1.xml><?xml version="1.0" encoding="utf-8"?>
<ds:datastoreItem xmlns:ds="http://schemas.openxmlformats.org/officeDocument/2006/customXml" ds:itemID="{DE80ED5B-9A31-47E3-9582-D066480AC839}">
  <ds:schemaRefs>
    <ds:schemaRef ds:uri="http://schemas.microsoft.com/sharepoint/v3/contenttype/forms"/>
  </ds:schemaRefs>
</ds:datastoreItem>
</file>

<file path=customXml/itemProps2.xml><?xml version="1.0" encoding="utf-8"?>
<ds:datastoreItem xmlns:ds="http://schemas.openxmlformats.org/officeDocument/2006/customXml" ds:itemID="{6AC29E38-15A7-4CBC-84E4-9EFEA0617C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EB35D81-E3E1-4CFE-B752-99377715E452}">
  <ds:schemaRefs>
    <ds:schemaRef ds:uri="42eb1d1e-26ca-4e13-89cf-4f11b67eb4f8"/>
    <ds:schemaRef ds:uri="http://www.w3.org/XML/1998/namespace"/>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purl.org/dc/terms/"/>
    <ds:schemaRef ds:uri="http://purl.org/dc/dcmitype/"/>
    <ds:schemaRef ds:uri="http://schemas.microsoft.com/office/infopath/2007/PartnerControls"/>
    <ds:schemaRef ds:uri="1ba2c7f5-bec0-4c2e-bb24-613281d15fa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Summary</vt:lpstr>
      <vt:lpstr>4.2. Event 1</vt:lpstr>
      <vt:lpstr>Selangor</vt:lpstr>
      <vt:lpstr>Jakarta</vt:lpstr>
      <vt:lpstr>Participants Cost</vt:lpstr>
      <vt:lpstr>PhotoVideo</vt:lpstr>
      <vt:lpstr>Validation</vt:lpstr>
      <vt:lpstr>Summary!Print_Area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Heng, Molyaneth</cp:lastModifiedBy>
  <cp:revision/>
  <dcterms:created xsi:type="dcterms:W3CDTF">2025-07-08T10:56:34Z</dcterms:created>
  <dcterms:modified xsi:type="dcterms:W3CDTF">2026-09-11T02:48:59Z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