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docs.live.net/1aae1669d12ddad2/RT4D/1 FTA Committees/26-27 ECWP AISP RISP/26-27 NCM Project/Procurement for Project Implementation/"/>
    </mc:Choice>
  </mc:AlternateContent>
  <xr:revisionPtr revIDLastSave="324" documentId="8_{8299EEF9-29FA-48C2-8261-6FDDB1A730E6}" xr6:coauthVersionLast="47" xr6:coauthVersionMax="47" xr10:uidLastSave="{47F11C31-8B16-4945-B6E0-84EAF578EDF9}"/>
  <bookViews>
    <workbookView xWindow="-110" yWindow="-110" windowWidth="19420" windowHeight="10300" tabRatio="726" activeTab="2" xr2:uid="{B20238D0-815D-425F-9423-BA7E72EB5618}"/>
  </bookViews>
  <sheets>
    <sheet name="Activities Budget" sheetId="7" r:id="rId1"/>
    <sheet name="4.2. Event 1" sheetId="11" state="hidden" r:id="rId2"/>
    <sheet name="Workshop" sheetId="29" r:id="rId3"/>
    <sheet name="Participants Cost" sheetId="16" state="hidden" r:id="rId4"/>
    <sheet name="Validation" sheetId="4" r:id="rId5"/>
  </sheets>
  <definedNames>
    <definedName name="_xlnm._FilterDatabase" localSheetId="0" hidden="1">'Activities Budget'!$B$5:$L$5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29" l="1"/>
  <c r="G22" i="7"/>
  <c r="B6" i="29" l="1"/>
  <c r="D11" i="7"/>
  <c r="K29" i="29"/>
  <c r="J29" i="29"/>
  <c r="J28" i="29"/>
  <c r="J27" i="29"/>
  <c r="K24" i="29"/>
  <c r="J23" i="29"/>
  <c r="F23" i="29"/>
  <c r="F10" i="29" s="1"/>
  <c r="J20" i="29"/>
  <c r="J19" i="29"/>
  <c r="J18" i="29"/>
  <c r="J17" i="29"/>
  <c r="J15" i="29"/>
  <c r="F15" i="29"/>
  <c r="K15" i="29" s="1"/>
  <c r="J14" i="29"/>
  <c r="F14" i="29"/>
  <c r="K14" i="29" s="1"/>
  <c r="J13" i="29"/>
  <c r="F13" i="29"/>
  <c r="K13" i="29" s="1"/>
  <c r="F20" i="29" l="1"/>
  <c r="K20" i="29" s="1"/>
  <c r="F7" i="29"/>
  <c r="F28" i="29" s="1"/>
  <c r="K28" i="29" s="1"/>
  <c r="K27" i="29" s="1"/>
  <c r="F19" i="29"/>
  <c r="K19" i="29" s="1"/>
  <c r="K12" i="29"/>
  <c r="K23" i="29"/>
  <c r="F18" i="29"/>
  <c r="K18" i="29" s="1"/>
  <c r="K17" i="29" l="1"/>
  <c r="K6" i="29" s="1"/>
  <c r="I11" i="7" s="1"/>
  <c r="K13" i="7" l="1"/>
  <c r="J13" i="7"/>
  <c r="K15" i="7"/>
  <c r="K14" i="7" s="1"/>
  <c r="J15" i="7"/>
  <c r="K12" i="7" l="1"/>
  <c r="K11" i="7" l="1"/>
  <c r="K18" i="7" l="1"/>
  <c r="K7" i="7"/>
  <c r="K6" i="7" s="1"/>
  <c r="J7" i="7"/>
  <c r="K17" i="7" l="1"/>
  <c r="K10" i="7" l="1"/>
  <c r="K9" i="7" s="1"/>
  <c r="K21" i="7" s="1"/>
  <c r="J17" i="7" l="1"/>
  <c r="C28" i="16" l="1"/>
  <c r="C24" i="16"/>
  <c r="C19" i="16"/>
  <c r="C20" i="16"/>
  <c r="C21" i="16"/>
  <c r="C22" i="16"/>
  <c r="C23" i="16"/>
  <c r="C18" i="16"/>
  <c r="N24" i="11"/>
  <c r="C2" i="11" l="1"/>
  <c r="L17" i="11"/>
  <c r="L18" i="11"/>
  <c r="L19" i="11"/>
  <c r="L20" i="11"/>
  <c r="L21" i="11"/>
  <c r="L24" i="11"/>
  <c r="L28" i="11"/>
  <c r="L29" i="11"/>
  <c r="L31" i="11"/>
  <c r="L32" i="11"/>
  <c r="L33" i="11"/>
  <c r="L34" i="11"/>
  <c r="L14" i="11"/>
  <c r="L12" i="11"/>
  <c r="L11" i="11"/>
  <c r="K12" i="11"/>
  <c r="K13" i="11"/>
  <c r="K14" i="11"/>
  <c r="K15" i="11"/>
  <c r="K16" i="11"/>
  <c r="K17" i="11"/>
  <c r="K18" i="11"/>
  <c r="K19" i="11"/>
  <c r="K20" i="11"/>
  <c r="K21" i="11"/>
  <c r="K24" i="11"/>
  <c r="K28" i="11"/>
  <c r="K29" i="11"/>
  <c r="K31" i="11"/>
  <c r="K32" i="11"/>
  <c r="K33" i="11"/>
  <c r="K34" i="11"/>
  <c r="K11" i="11"/>
  <c r="E10" i="16"/>
  <c r="F10" i="16" s="1"/>
  <c r="E4" i="16"/>
  <c r="E5" i="16"/>
  <c r="F5" i="16" s="1"/>
  <c r="E6" i="16"/>
  <c r="F6" i="16" s="1"/>
  <c r="E7" i="16"/>
  <c r="F7" i="16" s="1"/>
  <c r="E8" i="16"/>
  <c r="F8" i="16" s="1"/>
  <c r="E9" i="16"/>
  <c r="F9" i="16" s="1"/>
  <c r="E3" i="16"/>
  <c r="F3" i="16" s="1"/>
  <c r="F4" i="16" l="1"/>
  <c r="J16" i="11"/>
  <c r="L16" i="11" s="1"/>
  <c r="M21" i="11"/>
  <c r="N21" i="11" s="1"/>
  <c r="M20" i="11"/>
  <c r="M12" i="11"/>
  <c r="M16" i="11"/>
  <c r="M14" i="11"/>
  <c r="M11" i="11"/>
  <c r="N10" i="11" s="1"/>
  <c r="J15" i="11" l="1"/>
  <c r="L15" i="11" s="1"/>
  <c r="M15" i="11" s="1"/>
  <c r="N13"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tc={CACF3EF7-7D86-42E7-8CC2-11CC7E8278E6}</author>
    <author>tc={CB4A28AD-B6FE-44B2-BF9F-C5181403987B}</author>
    <author>tc={8615171A-8006-436B-A5A8-B8D67B959AD1}</author>
    <author>tc={E05C8CB8-9C17-437C-AB60-5E20C96BE96D}</author>
    <author>tc={C865E68B-325B-4C80-A324-981CC0E94550}</author>
    <author>tc={E2F41C98-EA19-4907-8388-106F558AA1E5}</author>
    <author>tc={AF82343A-03B2-4FF8-8F00-BC012B726C2D}</author>
    <author>tc={CCE359D5-06FC-4F11-935D-92100511447F}</author>
    <author>tc={15585B85-24A7-48DA-A03A-ACA056AEFBE5}</author>
  </authors>
  <commentList>
    <comment ref="N10" authorId="0" shapeId="0" xr:uid="{CACF3EF7-7D86-42E7-8CC2-11CC7E8278E6}">
      <text>
        <t>[Threaded comment]
Your version of Excel allows you to read this threaded comment; however, any edits to it will get removed if the file is opened in a newer version of Excel. Learn more: https://go.microsoft.com/fwlink/?linkid=870924
Comment:
    This is total sub amount of 4.2.1.x</t>
      </text>
    </comment>
    <comment ref="N13" authorId="1" shapeId="0" xr:uid="{CB4A28AD-B6FE-44B2-BF9F-C5181403987B}">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17" authorId="2" shapeId="0" xr:uid="{8615171A-8006-436B-A5A8-B8D67B959AD1}">
      <text>
        <t>[Threaded comment]
Your version of Excel allows you to read this threaded comment; however, any edits to it will get removed if the file is opened in a newer version of Excel. Learn more: https://go.microsoft.com/fwlink/?linkid=870924
Comment:
    Can we split this cost item into two? Usually, we have local transportation allowances for provincial travel. Then, we need to have another local transportation allowance from their hotel to the venue. 
Reply:
    Yes, just copy the row</t>
      </text>
    </comment>
    <comment ref="C18" authorId="3" shapeId="0" xr:uid="{E05C8CB8-9C17-437C-AB60-5E20C96BE96D}">
      <text>
        <t>[Threaded comment]
Your version of Excel allows you to read this threaded comment; however, any edits to it will get removed if the file is opened in a newer version of Excel. Learn more: https://go.microsoft.com/fwlink/?linkid=870924
Comment:
    This repeats line 12</t>
      </text>
    </comment>
    <comment ref="N21" authorId="4" shapeId="0" xr:uid="{C865E68B-325B-4C80-A324-981CC0E94550}">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N24" authorId="5" shapeId="0" xr:uid="{E2F41C98-EA19-4907-8388-106F558AA1E5}">
      <text>
        <t>[Threaded comment]
Your version of Excel allows you to read this threaded comment; however, any edits to it will get removed if the file is opened in a newer version of Excel. Learn more: https://go.microsoft.com/fwlink/?linkid=870924
Comment:
    This is total amount of 4.2.2.x</t>
      </text>
    </comment>
    <comment ref="C27" authorId="6" shapeId="0" xr:uid="{AF82343A-03B2-4FF8-8F00-BC012B726C2D}">
      <text>
        <t>[Threaded comment]
Your version of Excel allows you to read this threaded comment; however, any edits to it will get removed if the file is opened in a newer version of Excel. Learn more: https://go.microsoft.com/fwlink/?linkid=870924
Comment:
    I would like to add this one more cost item. The cost could be varied whether you do the video recording or not, so you can split into two lines too in case some events do not do the video.
Reply:
    thank you</t>
      </text>
    </comment>
    <comment ref="C33" authorId="7" shapeId="0" xr:uid="{CCE359D5-06FC-4F11-935D-92100511447F}">
      <text>
        <t>[Threaded comment]
Your version of Excel allows you to read this threaded comment; however, any edits to it will get removed if the file is opened in a newer version of Excel. Learn more: https://go.microsoft.com/fwlink/?linkid=870924
Comment:
    Like Iko’s comment on the summary sheet, I prefer to contingency for the whole project, rather than activity-specific. 
Reply:
    noted</t>
      </text>
    </comment>
    <comment ref="B35" authorId="8" shapeId="0" xr:uid="{15585B85-24A7-48DA-A03A-ACA056AEFBE5}">
      <text>
        <t>[Threaded comment]
Your version of Excel allows you to read this threaded comment; however, any edits to it will get removed if the file is opened in a newer version of Excel. Learn more: https://go.microsoft.com/fwlink/?linkid=870924
Comment:
    The list is quite comprehensive, but do we still have freedom to add any unforseen cost items after this one? 
Reply:
    yes, you can add as many rows as needed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tc={24159CD8-B728-4BFC-9223-2114EE1FF617}</author>
  </authors>
  <commentList>
    <comment ref="G4" authorId="0" shapeId="0" xr:uid="{24159CD8-B728-4BFC-9223-2114EE1FF617}">
      <text>
        <t xml:space="preserve">[Threaded comment]
Your version of Excel allows you to read this threaded comment; however, any edits to it will get removed if the file is opened in a newer version of Excel. Learn more: https://go.microsoft.com/fwlink/?linkid=870924
Comment:
    Is this per diem to give when having international travel? Not clear to me. 
Reply:
    this is estimate for local participants. I need to discuss with Adi as he presented the list to Serene during the last workshop in Jakarta
Reply:
    You can refer the international Per Diem using calculation in UNDSA and the per diem calculator sheet included in Single destination tab and multiple destination tab
 </t>
      </text>
    </comment>
  </commentList>
</comments>
</file>

<file path=xl/sharedStrings.xml><?xml version="1.0" encoding="utf-8"?>
<sst xmlns="http://schemas.openxmlformats.org/spreadsheetml/2006/main" count="413" uniqueCount="256">
  <si>
    <t>Task Code</t>
  </si>
  <si>
    <t>Task Name</t>
  </si>
  <si>
    <t>Country Office</t>
  </si>
  <si>
    <t>Cambodia</t>
  </si>
  <si>
    <t>Activity Name</t>
  </si>
  <si>
    <t>Total Cost</t>
  </si>
  <si>
    <t>Budget Allocation (AUD)</t>
  </si>
  <si>
    <t>Remarks</t>
  </si>
  <si>
    <t>AUD</t>
  </si>
  <si>
    <t>FY 25-26</t>
  </si>
  <si>
    <t>FY 26-27</t>
  </si>
  <si>
    <t>Activity</t>
  </si>
  <si>
    <t>Category</t>
  </si>
  <si>
    <t>Unit</t>
  </si>
  <si>
    <t>Quantity</t>
  </si>
  <si>
    <t>Currency</t>
  </si>
  <si>
    <t>Rate/unit</t>
  </si>
  <si>
    <t xml:space="preserve">Total </t>
  </si>
  <si>
    <t>Per Activity</t>
  </si>
  <si>
    <t>Professional Services</t>
  </si>
  <si>
    <t>Day</t>
  </si>
  <si>
    <t>USD</t>
  </si>
  <si>
    <t>Professional fee</t>
  </si>
  <si>
    <t>Event</t>
  </si>
  <si>
    <t>Meetings &amp; Conferences</t>
  </si>
  <si>
    <t>Lumpsum</t>
  </si>
  <si>
    <t>Indonesia</t>
  </si>
  <si>
    <t>Activity Code</t>
  </si>
  <si>
    <t>Times</t>
  </si>
  <si>
    <t xml:space="preserve">Workshop #1 </t>
  </si>
  <si>
    <t>4.2.1</t>
  </si>
  <si>
    <t>4.2.1.1</t>
  </si>
  <si>
    <t>4.2.1.2</t>
  </si>
  <si>
    <t>Transport Consultant</t>
  </si>
  <si>
    <t>Airfare</t>
  </si>
  <si>
    <t>Return</t>
  </si>
  <si>
    <t>4.2.2</t>
  </si>
  <si>
    <t>Participant-related expenses</t>
  </si>
  <si>
    <t>The way we categorize it at the moment is not clear, this is my suggestion</t>
  </si>
  <si>
    <t>4.2.2.1</t>
  </si>
  <si>
    <t xml:space="preserve">Local Participant Perdiem </t>
  </si>
  <si>
    <t>Local Per Diem</t>
  </si>
  <si>
    <t>Person</t>
  </si>
  <si>
    <t>4.2.2.2</t>
  </si>
  <si>
    <t>International Participant Perdiem</t>
  </si>
  <si>
    <t>Overseas Per Diem</t>
  </si>
  <si>
    <t>4.2.2.3</t>
  </si>
  <si>
    <t>Hotel Accommodation</t>
  </si>
  <si>
    <t>Accommodation</t>
  </si>
  <si>
    <t>4.2.2.4</t>
  </si>
  <si>
    <t>Local Transportation Allowance</t>
  </si>
  <si>
    <t>Local Transportation</t>
  </si>
  <si>
    <t>4.2.2.5</t>
  </si>
  <si>
    <t>Airfare - Consultants</t>
  </si>
  <si>
    <t>This repeats line 12</t>
  </si>
  <si>
    <t>4.2.2.6</t>
  </si>
  <si>
    <t>Airfare - RT4D / ASEC</t>
  </si>
  <si>
    <t>4.2.2.7</t>
  </si>
  <si>
    <t>Airfare - Domestic</t>
  </si>
  <si>
    <t>IDR</t>
  </si>
  <si>
    <t>4.2.3</t>
  </si>
  <si>
    <t>Meeting packages (F&amp;B and hotel venue)</t>
  </si>
  <si>
    <t>4.2.3.1</t>
  </si>
  <si>
    <t>Food and beverages</t>
  </si>
  <si>
    <t>4.2.3.2</t>
  </si>
  <si>
    <t>Hotel venue</t>
  </si>
  <si>
    <t>4.2.4</t>
  </si>
  <si>
    <t>Event logistics, equipments and HR support</t>
  </si>
  <si>
    <t>4.2.4.1</t>
  </si>
  <si>
    <t>Technical equipment (Backdrop, screen, sound system, mic, phone, simutaneous intepretation cabin, internet for hybrid, etc)</t>
  </si>
  <si>
    <t>4.2.4.2</t>
  </si>
  <si>
    <t>HR support (reception, liaison, coordination, technical support, etc)</t>
  </si>
  <si>
    <t>4.2.4.3</t>
  </si>
  <si>
    <t>Event Support - Photography and videos</t>
  </si>
  <si>
    <t>4.2.4.4</t>
  </si>
  <si>
    <t>RT4D Branding and Stationaries</t>
  </si>
  <si>
    <t>4.2.5</t>
  </si>
  <si>
    <t>Site Visit</t>
  </si>
  <si>
    <t>4.2.5.1</t>
  </si>
  <si>
    <t>Site Visit - Car Rent</t>
  </si>
  <si>
    <t>4.2.5.2</t>
  </si>
  <si>
    <t>Site Visit - Equipment</t>
  </si>
  <si>
    <t>4.2.5.3</t>
  </si>
  <si>
    <t>Site Visit - Refreshment</t>
  </si>
  <si>
    <t>4.2.6</t>
  </si>
  <si>
    <t xml:space="preserve">Contigency </t>
  </si>
  <si>
    <t>4.2.7</t>
  </si>
  <si>
    <t>Event Management Cost</t>
  </si>
  <si>
    <t>Subcontractor-External</t>
  </si>
  <si>
    <t>Days</t>
  </si>
  <si>
    <t>Notes &amp; Sources</t>
  </si>
  <si>
    <t>Kuala Lumpur</t>
  </si>
  <si>
    <t>Bangkok</t>
  </si>
  <si>
    <t>Manila</t>
  </si>
  <si>
    <t>Country</t>
  </si>
  <si>
    <t>DSA (USD/day)</t>
  </si>
  <si>
    <t xml:space="preserve">Room % of DSA </t>
  </si>
  <si>
    <t>Lodging Portion (USD) per Day</t>
  </si>
  <si>
    <t>Local Per diem*</t>
  </si>
  <si>
    <t>Notes for Local Per diem</t>
  </si>
  <si>
    <t>Local Transportation/way*</t>
  </si>
  <si>
    <t>Notes for Local Transportation</t>
  </si>
  <si>
    <t>Vietnam</t>
  </si>
  <si>
    <t>Covers local travel, minor refreshments, and incidental expenses</t>
  </si>
  <si>
    <t>Common practice for urban areas (e.g., Hanoi/Ho Chi Minh)</t>
  </si>
  <si>
    <t>Same as above; often used by NGOs and donor programs</t>
  </si>
  <si>
    <t>NGO standard; sufficient for tuk-tuk or Grab use</t>
  </si>
  <si>
    <t>Laos</t>
  </si>
  <si>
    <t>Aligned with practice of reducing DSA when meals are covered</t>
  </si>
  <si>
    <t>Common NGO standard</t>
  </si>
  <si>
    <t>Higher incidental costs; transport via Grab/rail</t>
  </si>
  <si>
    <t>Based on Grab/public transport cost per day</t>
  </si>
  <si>
    <t>Siem Reap</t>
  </si>
  <si>
    <t>Similar to Phnom Penh standards</t>
  </si>
  <si>
    <t>Similar to Phnom Penh; tuk-tuk or small taxi travel</t>
  </si>
  <si>
    <t>Bangkok*</t>
  </si>
  <si>
    <t>Urban cost + BTS/MRT or taxi allowance</t>
  </si>
  <si>
    <t>BTS/MRT + short taxi rides (urban average)</t>
  </si>
  <si>
    <t>Manila*</t>
  </si>
  <si>
    <t>Considered reasonable in NGO/multilateral program budgeting</t>
  </si>
  <si>
    <t>Jeepney, GrabCar, MRT costs considered</t>
  </si>
  <si>
    <t>Jakarta/urban context; local norms vary by agency</t>
  </si>
  <si>
    <t>Urban ride-hailing (GoJek/Grab) or local taxi norms</t>
  </si>
  <si>
    <t>*Estimated - Subject to Approval</t>
  </si>
  <si>
    <t>** Overseas Per Diem refer to</t>
  </si>
  <si>
    <t xml:space="preserve">https://icsc.un.org/Home/DailySubsistence </t>
  </si>
  <si>
    <t>Meeting Package (USD)</t>
  </si>
  <si>
    <t>City</t>
  </si>
  <si>
    <t>Average</t>
  </si>
  <si>
    <t>Lowest</t>
  </si>
  <si>
    <t>Highest</t>
  </si>
  <si>
    <t>Vientiane</t>
  </si>
  <si>
    <t>Very affordable, with entry-level packages around $60 and luxury setups reaching $180+.</t>
  </si>
  <si>
    <t>Phnom Penh</t>
  </si>
  <si>
    <t>Wide range—venue-only rates up to $415—expect $100–300 for inclusive full-day</t>
  </si>
  <si>
    <t>Hanoi</t>
  </si>
  <si>
    <t>Mid-range ~ $70–110; premium intercontinental packages ~$110+.</t>
  </si>
  <si>
    <t>Limited public pricing</t>
  </si>
  <si>
    <t>Typical range ~ $45–75, with premium options slightly higher</t>
  </si>
  <si>
    <t>Most meeting packages fall between $70–80 per person full-day.</t>
  </si>
  <si>
    <t>Jakarta</t>
  </si>
  <si>
    <t>Le Méridien offers a spectrum from half-day engagement to premium full-board options.
Gran Mahakam provides slightly lower-priced meeting options. Expect half-day at ~$52, full-day at ~$59 (excluding taxes), and full‑board begins at ~$95 before tax/service</t>
  </si>
  <si>
    <t xml:space="preserve">Local Participants Per diem </t>
  </si>
  <si>
    <t>Per Diem (USD/day)</t>
  </si>
  <si>
    <t>Basis &amp; Notes</t>
  </si>
  <si>
    <t>Meals + incidentals; lower if meals provided</t>
  </si>
  <si>
    <t>$35 – $50</t>
  </si>
  <si>
    <t>Often aligned with gov’t or NGO rates</t>
  </si>
  <si>
    <t>Consistent with DFAT/UN project norms</t>
  </si>
  <si>
    <t>$40 – $65</t>
  </si>
  <si>
    <t>Reflects higher urban cost (meals, transport)</t>
  </si>
  <si>
    <t>Similar to Phnom Penh for local participants</t>
  </si>
  <si>
    <r>
      <t>Bangkok</t>
    </r>
    <r>
      <rPr>
        <sz val="11"/>
        <color theme="1"/>
        <rFont val="Aptos Narrow"/>
        <family val="2"/>
        <scheme val="minor"/>
      </rPr>
      <t>*</t>
    </r>
  </si>
  <si>
    <t>NGOs apply ~30–40% of int’l DSA</t>
  </si>
  <si>
    <r>
      <t>Manila</t>
    </r>
    <r>
      <rPr>
        <sz val="11"/>
        <color theme="1"/>
        <rFont val="Aptos Narrow"/>
        <family val="2"/>
        <scheme val="minor"/>
      </rPr>
      <t>*</t>
    </r>
  </si>
  <si>
    <t>Urban cost, meals partially included</t>
  </si>
  <si>
    <t>$35 – $55</t>
  </si>
  <si>
    <t>Jakarta/Bali context; varies by city/partner</t>
  </si>
  <si>
    <t>Key Assumptions:</t>
  </si>
  <si>
    <r>
      <t xml:space="preserve">These apply to </t>
    </r>
    <r>
      <rPr>
        <b/>
        <sz val="11"/>
        <color theme="1"/>
        <rFont val="Aptos Narrow"/>
        <family val="2"/>
        <scheme val="minor"/>
      </rPr>
      <t>local (national) participants only</t>
    </r>
    <r>
      <rPr>
        <sz val="11"/>
        <color theme="1"/>
        <rFont val="Aptos Narrow"/>
        <family val="2"/>
        <scheme val="minor"/>
      </rPr>
      <t>, not international staff.</t>
    </r>
  </si>
  <si>
    <r>
      <t>Includes</t>
    </r>
    <r>
      <rPr>
        <sz val="11"/>
        <color theme="1"/>
        <rFont val="Aptos Narrow"/>
        <family val="2"/>
        <scheme val="minor"/>
      </rPr>
      <t xml:space="preserve"> lodging, meals, and incidental costs </t>
    </r>
    <r>
      <rPr>
        <b/>
        <sz val="11"/>
        <color theme="1"/>
        <rFont val="Aptos Narrow"/>
        <family val="2"/>
        <scheme val="minor"/>
      </rPr>
      <t>unless otherwise covered</t>
    </r>
    <r>
      <rPr>
        <sz val="11"/>
        <color theme="1"/>
        <rFont val="Aptos Narrow"/>
        <family val="2"/>
        <scheme val="minor"/>
      </rPr>
      <t>.</t>
    </r>
  </si>
  <si>
    <r>
      <t xml:space="preserve">If </t>
    </r>
    <r>
      <rPr>
        <b/>
        <sz val="11"/>
        <color theme="1"/>
        <rFont val="Aptos Narrow"/>
        <family val="2"/>
        <scheme val="minor"/>
      </rPr>
      <t>meals and venue are provided</t>
    </r>
    <r>
      <rPr>
        <sz val="11"/>
        <color theme="1"/>
        <rFont val="Aptos Narrow"/>
        <family val="2"/>
        <scheme val="minor"/>
      </rPr>
      <t xml:space="preserve">, a reduced allowance of </t>
    </r>
    <r>
      <rPr>
        <b/>
        <sz val="11"/>
        <color theme="1"/>
        <rFont val="Aptos Narrow"/>
        <family val="2"/>
        <scheme val="minor"/>
      </rPr>
      <t>$10–$15/day</t>
    </r>
    <r>
      <rPr>
        <sz val="11"/>
        <color theme="1"/>
        <rFont val="Aptos Narrow"/>
        <family val="2"/>
        <scheme val="minor"/>
      </rPr>
      <t xml:space="preserve"> is common.</t>
    </r>
  </si>
  <si>
    <r>
      <t xml:space="preserve">These are </t>
    </r>
    <r>
      <rPr>
        <b/>
        <sz val="11"/>
        <color theme="1"/>
        <rFont val="Aptos Narrow"/>
        <family val="2"/>
        <scheme val="minor"/>
      </rPr>
      <t>not government rates</t>
    </r>
    <r>
      <rPr>
        <sz val="11"/>
        <color theme="1"/>
        <rFont val="Aptos Narrow"/>
        <family val="2"/>
        <scheme val="minor"/>
      </rPr>
      <t xml:space="preserve">, but typical for </t>
    </r>
    <r>
      <rPr>
        <b/>
        <sz val="11"/>
        <color theme="1"/>
        <rFont val="Aptos Narrow"/>
        <family val="2"/>
        <scheme val="minor"/>
      </rPr>
      <t>NGO/INGO budgeting</t>
    </r>
    <r>
      <rPr>
        <sz val="11"/>
        <color theme="1"/>
        <rFont val="Aptos Narrow"/>
        <family val="2"/>
        <scheme val="minor"/>
      </rPr>
      <t>.</t>
    </r>
  </si>
  <si>
    <t>Utilities</t>
  </si>
  <si>
    <t>EXPENDITURE
CATEGORY</t>
  </si>
  <si>
    <t>EXPENDITURE
TYPE</t>
  </si>
  <si>
    <t>Quantity
CATEGORY</t>
  </si>
  <si>
    <t>Unit Currency</t>
  </si>
  <si>
    <t>Conversion Rate to AUD</t>
  </si>
  <si>
    <t>Other Direct Costs</t>
  </si>
  <si>
    <t>Bank Charges</t>
  </si>
  <si>
    <t>Pax</t>
  </si>
  <si>
    <t>Communications</t>
  </si>
  <si>
    <t>Courier Services</t>
  </si>
  <si>
    <t>One way</t>
  </si>
  <si>
    <t>LAK</t>
  </si>
  <si>
    <t>Office Expenses</t>
  </si>
  <si>
    <t>VND</t>
  </si>
  <si>
    <t>Km</t>
  </si>
  <si>
    <t>MYR</t>
  </si>
  <si>
    <t>Recruitment</t>
  </si>
  <si>
    <t>Pieces</t>
  </si>
  <si>
    <t>SGD</t>
  </si>
  <si>
    <t>Translation Services</t>
  </si>
  <si>
    <t>NZD</t>
  </si>
  <si>
    <t>Workshops</t>
  </si>
  <si>
    <t>THB</t>
  </si>
  <si>
    <t>Hour</t>
  </si>
  <si>
    <t>PHP</t>
  </si>
  <si>
    <t>Subcontractors</t>
  </si>
  <si>
    <t>Travel</t>
  </si>
  <si>
    <t>Monthly</t>
  </si>
  <si>
    <t>Annual</t>
  </si>
  <si>
    <t>Semester</t>
  </si>
  <si>
    <t>Quaterly</t>
  </si>
  <si>
    <t>Incidental Travel</t>
  </si>
  <si>
    <t>Other Allowance</t>
  </si>
  <si>
    <t>1.1.1</t>
  </si>
  <si>
    <t>2.1.1</t>
  </si>
  <si>
    <t>3.1.1</t>
  </si>
  <si>
    <t>Total estimated budget (round-up)</t>
  </si>
  <si>
    <t xml:space="preserve">Total number of attendants </t>
  </si>
  <si>
    <t>Domestic Participant Expenses  (receipt-based reimburseable expenses)</t>
  </si>
  <si>
    <t>Developing project reports</t>
  </si>
  <si>
    <t>Contingency (utilised based on RT4D Project Manager's approval)</t>
  </si>
  <si>
    <t>Personal costs</t>
  </si>
  <si>
    <t xml:space="preserve">Management fees </t>
  </si>
  <si>
    <t>Transportation for local participants (2 ways)</t>
  </si>
  <si>
    <r>
      <t xml:space="preserve">Note for bidder: </t>
    </r>
    <r>
      <rPr>
        <sz val="11"/>
        <color theme="1"/>
        <rFont val="Aptos Narrow"/>
        <family val="2"/>
        <scheme val="minor"/>
      </rPr>
      <t>Please provide cost breakdown for 1) personnel costs and 2) management fees</t>
    </r>
  </si>
  <si>
    <t xml:space="preserve">Provincial participants </t>
  </si>
  <si>
    <r>
      <t>Phnom Penh-based participants</t>
    </r>
    <r>
      <rPr>
        <i/>
        <sz val="11"/>
        <color rgb="FFC00000"/>
        <rFont val="Aptos Narrow"/>
        <family val="2"/>
        <scheme val="minor"/>
      </rPr>
      <t xml:space="preserve"> </t>
    </r>
  </si>
  <si>
    <t xml:space="preserve">Event Facilitation Expenses (receipt-based reimburseable expense) </t>
  </si>
  <si>
    <t>2.1.2.1</t>
  </si>
  <si>
    <t>2.1.2.1.1</t>
  </si>
  <si>
    <t>2.1.2.1.2</t>
  </si>
  <si>
    <t>2.1.2.1.3</t>
  </si>
  <si>
    <t>2.1.2.4</t>
  </si>
  <si>
    <t>2.1.2.4.1</t>
  </si>
  <si>
    <t>2.1.2.4.2</t>
  </si>
  <si>
    <t>2.1.2.5</t>
  </si>
  <si>
    <t>2.1.2.5.1</t>
  </si>
  <si>
    <t>2.1.2.5.2</t>
  </si>
  <si>
    <t>4.1.1</t>
  </si>
  <si>
    <t>5.1.1</t>
  </si>
  <si>
    <t xml:space="preserve">Total number of working days: </t>
  </si>
  <si>
    <t>Total Cost
USD</t>
  </si>
  <si>
    <t xml:space="preserve">Project Name: </t>
  </si>
  <si>
    <r>
      <rPr>
        <b/>
        <sz val="11"/>
        <rFont val="Aptos Narrow"/>
        <family val="2"/>
        <scheme val="minor"/>
      </rPr>
      <t>Note for bidder:</t>
    </r>
    <r>
      <rPr>
        <sz val="11"/>
        <rFont val="Aptos Narrow"/>
        <family val="2"/>
        <scheme val="minor"/>
      </rPr>
      <t xml:space="preserve"> This budget is for costing purposes only. The reimbursement will be based on actual receipts.</t>
    </r>
  </si>
  <si>
    <r>
      <rPr>
        <b/>
        <sz val="11"/>
        <color theme="1"/>
        <rFont val="Aptos Narrow"/>
        <family val="2"/>
        <scheme val="minor"/>
      </rPr>
      <t>Note for bidders:</t>
    </r>
    <r>
      <rPr>
        <sz val="11"/>
        <color theme="1"/>
        <rFont val="Aptos Narrow"/>
        <family val="2"/>
        <scheme val="minor"/>
      </rPr>
      <t xml:space="preserve"> This budget is for costing purposes only. The project would target only a 4-star hotel. The reimbursement will be based on the actual receipt. </t>
    </r>
  </si>
  <si>
    <r>
      <rPr>
        <b/>
        <sz val="11"/>
        <color rgb="FFC00000"/>
        <rFont val="Aptos Narrow"/>
        <family val="2"/>
        <scheme val="minor"/>
      </rPr>
      <t>Note for bidder:</t>
    </r>
    <r>
      <rPr>
        <sz val="11"/>
        <color rgb="FFC00000"/>
        <rFont val="Aptos Narrow"/>
        <family val="2"/>
        <scheme val="minor"/>
      </rPr>
      <t xml:space="preserve"> This budget is for costing purposes only. The consultant is expected to prepare budget plan and seek RT4D Project Manager's approval before utilisation. The reimbursement will be based on actual receipts.</t>
    </r>
  </si>
  <si>
    <t xml:space="preserve">Note for bidder: This budget is for costing purpose only. It actual utilisation is based on RT4D Project Manager's approval. </t>
  </si>
  <si>
    <t>Developing the Schedules of Non-Conforming Measures for Financial Services Sector under RCEP</t>
  </si>
  <si>
    <t>Stocktaking Commitments and Assessing Readiness for The Negative-Listing Approach</t>
  </si>
  <si>
    <t>Consultative Workshops and Sector-Specific Drafting Clinics</t>
  </si>
  <si>
    <t>Technical Verification and Finalisation of Cambodia’s Financial-Services NCM Schedules</t>
  </si>
  <si>
    <t>2.1.2</t>
  </si>
  <si>
    <t xml:space="preserve">A team of consultants to collect and review relevant commitments, schedules, laws, regulations, policy instruments and institutional mandates; map the differences between the current positive-list approach and RCEP negative-list requirements, identifying legal, policy, institutional and technical readiness gaps; consult relevant government/regulatory focal points to test findings and clarify measures or areas requiring further analysis; and prepare, validate and finalise the stocktaking/readiness assessment report, including a forward-looking roadmap and strategic guidance for transposition. The report will be available in English. </t>
  </si>
  <si>
    <t xml:space="preserve">Developing and finalising a project completion report </t>
  </si>
  <si>
    <t xml:space="preserve">A team of consultants to conduct technical verification and and finalisation of the NCM scheules. </t>
  </si>
  <si>
    <t>International participants and consultants</t>
  </si>
  <si>
    <t>International Participant Expenses (receipt-based reimburseable expenses)</t>
  </si>
  <si>
    <t>Airport transfer (2 ways)</t>
  </si>
  <si>
    <r>
      <rPr>
        <b/>
        <sz val="11"/>
        <color rgb="FF000000"/>
        <rFont val="Aptos Narrow"/>
        <family val="2"/>
      </rPr>
      <t>Airfare - International  round trip to…......</t>
    </r>
    <r>
      <rPr>
        <b/>
        <sz val="11"/>
        <color rgb="FFFF0000"/>
        <rFont val="Aptos Narrow"/>
        <family val="2"/>
      </rPr>
      <t xml:space="preserve"> </t>
    </r>
    <r>
      <rPr>
        <b/>
        <sz val="11"/>
        <color rgb="FF000000"/>
        <rFont val="Aptos Narrow"/>
        <family val="2"/>
      </rPr>
      <t>(receipt-based reimburseable expenses)</t>
    </r>
  </si>
  <si>
    <t xml:space="preserve">Technical consultant team </t>
  </si>
  <si>
    <t xml:space="preserve">Consultant 1 </t>
  </si>
  <si>
    <t>Meeting package for two-day workshop (including venue, lunch, coffee breaks)</t>
  </si>
  <si>
    <t xml:space="preserve">Cost of preparing, organising, and delivering a one-day consultative workshop in Phnom Penh  for approximately 70-80 participants </t>
  </si>
  <si>
    <t>2.1.2.2</t>
  </si>
  <si>
    <t>2.1.2.3</t>
  </si>
  <si>
    <t>Local participant allowances (3 days)</t>
  </si>
  <si>
    <t>Accomodation for local participants (2 nights)</t>
  </si>
  <si>
    <t>Participant Perdiem (3-day per diem)</t>
  </si>
  <si>
    <t>Hotel Accommodation (2 nights)</t>
  </si>
  <si>
    <t xml:space="preserve">Event organisation costs for a one-day consultative workshop (photography, printing of training and workshop-related materials, supplies of other training materials, interpretation services and equipment, breakout rooms, and so on) </t>
  </si>
  <si>
    <t xml:space="preserve">A team of consultants to develop and finalise the Guideline for drafting financial services NCM schedules; plan, organise, and deliver a consultative workshop and sector-specific drafting clinics, and develop workshop materials and workshop report. </t>
  </si>
  <si>
    <t>Note for bidder: The project can fund 1 team member who needs international travel to Cambodia.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</si>
</sst>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00_-;\-* #,##0.00_-;_-* &quot;-&quot;??_-;_-@_-"/>
    <numFmt numFmtId="166" formatCode="_-[$USD]\ * #,##0.00_-;\-[$USD]\ * #,##0.00_-;_-[$USD]\ * &quot;-&quot;??_-;_-@_-"/>
    <numFmt numFmtId="167" formatCode="_-* #,##0.0_-;\-* #,##0.0_-;_-* &quot;-&quot;??_-;_-@_-"/>
    <numFmt numFmtId="168" formatCode="_-* #,##0_-;\-* #,##0_-;_-* &quot;-&quot;??_-;_-@_-"/>
  </numFmts>
  <fonts count="27"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u/>
      <sz val="11"/>
      <color theme="10"/>
      <name val="Aptos Narrow"/>
      <family val="2"/>
      <scheme val="minor"/>
    </font>
    <font>
      <b/>
      <i/>
      <sz val="11"/>
      <color theme="1"/>
      <name val="Aptos Narrow"/>
      <family val="2"/>
      <scheme val="minor"/>
    </font>
    <font>
      <b/>
      <i/>
      <sz val="11"/>
      <color rgb="FFFF0000"/>
      <name val="Aptos Narrow"/>
      <family val="2"/>
      <scheme val="minor"/>
    </font>
    <font>
      <sz val="11"/>
      <color rgb="FFFF0000"/>
      <name val="Aptos Narrow"/>
      <family val="2"/>
      <scheme val="minor"/>
    </font>
    <font>
      <sz val="11"/>
      <color rgb="FF000000"/>
      <name val="Aptos Narrow"/>
      <family val="2"/>
      <scheme val="minor"/>
    </font>
    <font>
      <b/>
      <sz val="13.5"/>
      <color theme="1"/>
      <name val="Aptos Narrow"/>
      <family val="2"/>
      <scheme val="minor"/>
    </font>
    <font>
      <sz val="11"/>
      <color theme="1"/>
      <name val="Calibri"/>
      <family val="2"/>
    </font>
    <font>
      <i/>
      <sz val="11"/>
      <color theme="1"/>
      <name val="Aptos Narrow"/>
      <family val="2"/>
      <scheme val="minor"/>
    </font>
    <font>
      <sz val="12"/>
      <color theme="1"/>
      <name val="Aptos Narrow"/>
      <family val="2"/>
      <scheme val="minor"/>
    </font>
    <font>
      <b/>
      <sz val="11"/>
      <color rgb="FFC00000"/>
      <name val="Aptos Narrow"/>
      <family val="2"/>
      <scheme val="minor"/>
    </font>
    <font>
      <i/>
      <sz val="11"/>
      <color rgb="FFC00000"/>
      <name val="Aptos Narrow"/>
      <family val="2"/>
      <scheme val="minor"/>
    </font>
    <font>
      <sz val="11"/>
      <color rgb="FFC00000"/>
      <name val="Aptos Narrow"/>
      <family val="2"/>
      <scheme val="minor"/>
    </font>
    <font>
      <b/>
      <sz val="11"/>
      <name val="Aptos Narrow"/>
      <family val="2"/>
      <scheme val="minor"/>
    </font>
    <font>
      <b/>
      <sz val="11"/>
      <color rgb="FF0070C0"/>
      <name val="Aptos Narrow"/>
      <family val="2"/>
      <scheme val="minor"/>
    </font>
    <font>
      <b/>
      <sz val="11"/>
      <color theme="1"/>
      <name val="Aptos Narrow"/>
      <family val="2"/>
    </font>
    <font>
      <b/>
      <sz val="11"/>
      <color rgb="FF000000"/>
      <name val="Aptos Narrow"/>
      <family val="2"/>
    </font>
    <font>
      <b/>
      <sz val="11"/>
      <color rgb="FFFF0000"/>
      <name val="Aptos Narrow"/>
      <family val="2"/>
    </font>
    <font>
      <b/>
      <i/>
      <sz val="11"/>
      <name val="Aptos Narrow"/>
      <family val="2"/>
      <scheme val="minor"/>
    </font>
    <font>
      <i/>
      <sz val="11"/>
      <name val="Aptos Narrow"/>
      <family val="2"/>
      <scheme val="minor"/>
    </font>
  </fonts>
  <fills count="11">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5"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s>
  <borders count="35">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164" fontId="1" fillId="0" borderId="0" applyFont="0" applyFill="0" applyBorder="0" applyAlignment="0" applyProtection="0"/>
    <xf numFmtId="0" fontId="6" fillId="0" borderId="0"/>
    <xf numFmtId="0" fontId="8" fillId="0" borderId="0" applyNumberFormat="0" applyFill="0" applyBorder="0" applyAlignment="0" applyProtection="0"/>
    <xf numFmtId="0" fontId="16" fillId="0" borderId="0"/>
    <xf numFmtId="43" fontId="16" fillId="0" borderId="0" applyFont="0" applyFill="0" applyBorder="0" applyAlignment="0" applyProtection="0"/>
    <xf numFmtId="43" fontId="1" fillId="0" borderId="0" applyFont="0" applyFill="0" applyBorder="0" applyAlignment="0" applyProtection="0"/>
  </cellStyleXfs>
  <cellXfs count="276">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2" fillId="0" borderId="0" xfId="0" applyFont="1" applyAlignment="1">
      <alignment horizontal="center" vertical="center" wrapText="1"/>
    </xf>
    <xf numFmtId="9" fontId="0" fillId="0" borderId="0" xfId="0" applyNumberFormat="1"/>
    <xf numFmtId="0" fontId="2" fillId="0" borderId="0" xfId="0" applyFont="1"/>
    <xf numFmtId="166" fontId="0" fillId="0" borderId="0" xfId="0" applyNumberFormat="1"/>
    <xf numFmtId="0" fontId="0" fillId="0" borderId="0" xfId="0" applyAlignment="1">
      <alignment vertical="center"/>
    </xf>
    <xf numFmtId="0" fontId="2" fillId="0" borderId="0" xfId="0" applyFont="1" applyAlignment="1">
      <alignment vertical="center"/>
    </xf>
    <xf numFmtId="166" fontId="0" fillId="0" borderId="0" xfId="0" applyNumberFormat="1" applyAlignment="1">
      <alignment horizontal="right" vertical="center"/>
    </xf>
    <xf numFmtId="0" fontId="0" fillId="0" borderId="6" xfId="0" applyBorder="1" applyAlignment="1">
      <alignment horizontal="center" vertical="center"/>
    </xf>
    <xf numFmtId="164" fontId="0" fillId="0" borderId="7" xfId="1" applyFont="1" applyBorder="1"/>
    <xf numFmtId="0" fontId="0" fillId="0" borderId="2" xfId="0" applyBorder="1"/>
    <xf numFmtId="164" fontId="0" fillId="0" borderId="9" xfId="1" applyFont="1" applyBorder="1"/>
    <xf numFmtId="164" fontId="0" fillId="0" borderId="20" xfId="1" applyFont="1" applyBorder="1"/>
    <xf numFmtId="164" fontId="0" fillId="0" borderId="21" xfId="1" applyFont="1" applyBorder="1"/>
    <xf numFmtId="0" fontId="0" fillId="0" borderId="20" xfId="0" applyBorder="1"/>
    <xf numFmtId="0" fontId="0" fillId="0" borderId="21" xfId="0" applyBorder="1"/>
    <xf numFmtId="0" fontId="0" fillId="0" borderId="6" xfId="0" applyBorder="1" applyAlignment="1">
      <alignment horizontal="right" vertical="center"/>
    </xf>
    <xf numFmtId="0" fontId="2" fillId="0" borderId="7" xfId="0" applyFont="1" applyBorder="1"/>
    <xf numFmtId="0" fontId="0" fillId="0" borderId="7" xfId="0" applyBorder="1"/>
    <xf numFmtId="0" fontId="0" fillId="0" borderId="9" xfId="0" applyBorder="1"/>
    <xf numFmtId="164" fontId="0" fillId="0" borderId="6" xfId="1" applyFont="1" applyBorder="1"/>
    <xf numFmtId="164" fontId="0" fillId="0" borderId="8" xfId="1" applyFont="1" applyBorder="1"/>
    <xf numFmtId="164" fontId="2" fillId="0" borderId="20" xfId="1" applyFont="1" applyBorder="1"/>
    <xf numFmtId="0" fontId="0" fillId="0" borderId="6" xfId="0" applyBorder="1"/>
    <xf numFmtId="0" fontId="0" fillId="0" borderId="8" xfId="0" applyBorder="1"/>
    <xf numFmtId="164" fontId="7" fillId="6" borderId="32" xfId="1" applyFont="1" applyFill="1" applyBorder="1" applyAlignment="1">
      <alignment horizontal="center" vertical="center" wrapText="1"/>
    </xf>
    <xf numFmtId="0" fontId="0" fillId="0" borderId="8" xfId="0" applyBorder="1" applyAlignment="1">
      <alignment horizontal="center"/>
    </xf>
    <xf numFmtId="164" fontId="7" fillId="6" borderId="21" xfId="1" applyFont="1" applyFill="1" applyBorder="1" applyAlignment="1">
      <alignment horizontal="center" vertical="center"/>
    </xf>
    <xf numFmtId="0" fontId="9" fillId="0" borderId="0" xfId="0" applyFont="1"/>
    <xf numFmtId="0" fontId="10" fillId="0" borderId="0" xfId="0" applyFont="1"/>
    <xf numFmtId="0" fontId="8" fillId="0" borderId="0" xfId="3"/>
    <xf numFmtId="0" fontId="11" fillId="0" borderId="20" xfId="0" applyFont="1" applyBorder="1"/>
    <xf numFmtId="166" fontId="11" fillId="8" borderId="0" xfId="0" applyNumberFormat="1" applyFont="1" applyFill="1" applyAlignment="1">
      <alignment horizontal="right" vertical="center"/>
    </xf>
    <xf numFmtId="0" fontId="11" fillId="8" borderId="7" xfId="0" applyFont="1" applyFill="1" applyBorder="1"/>
    <xf numFmtId="0" fontId="5" fillId="0" borderId="7" xfId="0" applyFont="1" applyBorder="1"/>
    <xf numFmtId="0" fontId="0" fillId="0" borderId="20" xfId="0" applyBorder="1" applyAlignment="1">
      <alignment horizontal="center" vertical="center"/>
    </xf>
    <xf numFmtId="0" fontId="11" fillId="8" borderId="20" xfId="0" applyFont="1" applyFill="1" applyBorder="1" applyAlignment="1">
      <alignment horizontal="center" vertical="center"/>
    </xf>
    <xf numFmtId="0" fontId="5" fillId="0" borderId="20" xfId="0" applyFont="1" applyBorder="1" applyAlignment="1">
      <alignment horizontal="center" vertical="center"/>
    </xf>
    <xf numFmtId="0" fontId="0" fillId="0" borderId="20" xfId="0" applyBorder="1" applyAlignment="1">
      <alignment horizontal="right" vertical="center"/>
    </xf>
    <xf numFmtId="0" fontId="0" fillId="0" borderId="21" xfId="0" applyBorder="1" applyAlignment="1">
      <alignment horizontal="center"/>
    </xf>
    <xf numFmtId="0" fontId="7" fillId="6" borderId="13" xfId="0" applyFont="1" applyFill="1" applyBorder="1" applyAlignment="1">
      <alignment horizontal="center" vertical="center"/>
    </xf>
    <xf numFmtId="0" fontId="7" fillId="6" borderId="14" xfId="0" applyFont="1" applyFill="1" applyBorder="1" applyAlignment="1">
      <alignment horizontal="center" vertical="center"/>
    </xf>
    <xf numFmtId="0" fontId="2" fillId="0" borderId="0" xfId="0" applyFont="1" applyAlignment="1">
      <alignment horizontal="center"/>
    </xf>
    <xf numFmtId="0" fontId="7" fillId="6" borderId="0" xfId="0" applyFont="1" applyFill="1" applyAlignment="1">
      <alignment horizontal="center" vertical="center" wrapText="1"/>
    </xf>
    <xf numFmtId="0" fontId="10" fillId="6" borderId="0" xfId="0" applyFont="1" applyFill="1" applyAlignment="1">
      <alignment horizontal="center" vertical="center" wrapText="1"/>
    </xf>
    <xf numFmtId="0" fontId="2" fillId="0" borderId="0" xfId="0" applyFont="1" applyAlignment="1">
      <alignment wrapText="1"/>
    </xf>
    <xf numFmtId="0" fontId="12" fillId="0" borderId="0" xfId="3" applyFont="1"/>
    <xf numFmtId="0" fontId="13" fillId="0" borderId="0" xfId="0" applyFont="1"/>
    <xf numFmtId="0" fontId="7" fillId="6" borderId="4" xfId="0" applyFont="1" applyFill="1" applyBorder="1" applyAlignment="1">
      <alignment horizontal="center" vertical="center"/>
    </xf>
    <xf numFmtId="0" fontId="7" fillId="6" borderId="2" xfId="0" applyFont="1" applyFill="1" applyBorder="1" applyAlignment="1">
      <alignment horizontal="center" vertical="center"/>
    </xf>
    <xf numFmtId="0" fontId="0" fillId="0" borderId="0" xfId="0" applyAlignment="1">
      <alignment wrapText="1"/>
    </xf>
    <xf numFmtId="167" fontId="0" fillId="0" borderId="0" xfId="1" applyNumberFormat="1" applyFont="1"/>
    <xf numFmtId="167" fontId="0" fillId="0" borderId="7" xfId="1" applyNumberFormat="1" applyFont="1" applyBorder="1"/>
    <xf numFmtId="167" fontId="14" fillId="0" borderId="0" xfId="0" applyNumberFormat="1" applyFont="1" applyAlignment="1">
      <alignment horizontal="right" vertical="center"/>
    </xf>
    <xf numFmtId="167" fontId="0" fillId="0" borderId="9" xfId="1" applyNumberFormat="1" applyFont="1" applyBorder="1"/>
    <xf numFmtId="164" fontId="0" fillId="0" borderId="20" xfId="0" applyNumberFormat="1" applyBorder="1"/>
    <xf numFmtId="0" fontId="5" fillId="0" borderId="0" xfId="0" applyFont="1"/>
    <xf numFmtId="0" fontId="2" fillId="5" borderId="6" xfId="0" applyFont="1" applyFill="1" applyBorder="1" applyAlignment="1">
      <alignment horizontal="left" vertical="top"/>
    </xf>
    <xf numFmtId="0" fontId="2" fillId="5" borderId="7" xfId="0" applyFont="1" applyFill="1" applyBorder="1" applyAlignment="1">
      <alignment horizontal="left" vertical="top"/>
    </xf>
    <xf numFmtId="0" fontId="2" fillId="5" borderId="0" xfId="0" applyFont="1" applyFill="1" applyAlignment="1">
      <alignment horizontal="left" vertical="top" wrapText="1"/>
    </xf>
    <xf numFmtId="0" fontId="2" fillId="5" borderId="20" xfId="0" applyFont="1" applyFill="1" applyBorder="1" applyAlignment="1">
      <alignment horizontal="left" vertical="top"/>
    </xf>
    <xf numFmtId="0" fontId="2" fillId="5" borderId="0" xfId="0" applyFont="1" applyFill="1" applyAlignment="1">
      <alignment horizontal="left" vertical="top"/>
    </xf>
    <xf numFmtId="164" fontId="2" fillId="5" borderId="6" xfId="1" applyFont="1" applyFill="1" applyBorder="1" applyAlignment="1">
      <alignment horizontal="left" vertical="top"/>
    </xf>
    <xf numFmtId="164" fontId="2" fillId="5" borderId="7" xfId="1" applyFont="1" applyFill="1"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20" xfId="0" applyBorder="1" applyAlignment="1">
      <alignment horizontal="left" vertical="top"/>
    </xf>
    <xf numFmtId="0" fontId="0" fillId="0" borderId="0" xfId="0" applyAlignment="1">
      <alignment horizontal="left" vertical="top"/>
    </xf>
    <xf numFmtId="164" fontId="0" fillId="0" borderId="6" xfId="1" applyFont="1" applyBorder="1" applyAlignment="1">
      <alignment horizontal="left" vertical="top"/>
    </xf>
    <xf numFmtId="164" fontId="0" fillId="0" borderId="7" xfId="1" applyFont="1" applyBorder="1" applyAlignment="1">
      <alignment horizontal="left" vertical="top"/>
    </xf>
    <xf numFmtId="0" fontId="0" fillId="0" borderId="0" xfId="0" applyAlignment="1">
      <alignment horizontal="left" vertical="top" wrapText="1"/>
    </xf>
    <xf numFmtId="0" fontId="2" fillId="0" borderId="6" xfId="0" applyFont="1" applyBorder="1" applyAlignment="1">
      <alignment horizontal="left" vertical="top"/>
    </xf>
    <xf numFmtId="0" fontId="0" fillId="0" borderId="9" xfId="0" applyBorder="1" applyAlignment="1">
      <alignment horizontal="left" vertical="top"/>
    </xf>
    <xf numFmtId="0" fontId="0" fillId="0" borderId="2" xfId="0" applyBorder="1" applyAlignment="1">
      <alignment horizontal="left" vertical="top" wrapText="1"/>
    </xf>
    <xf numFmtId="0" fontId="0" fillId="0" borderId="21" xfId="0" applyBorder="1" applyAlignment="1">
      <alignment horizontal="left" vertical="top"/>
    </xf>
    <xf numFmtId="0" fontId="0" fillId="0" borderId="2" xfId="0" applyBorder="1" applyAlignment="1">
      <alignment horizontal="left" vertical="top"/>
    </xf>
    <xf numFmtId="164" fontId="0" fillId="0" borderId="8" xfId="1" applyFont="1" applyBorder="1" applyAlignment="1">
      <alignment horizontal="left" vertical="top"/>
    </xf>
    <xf numFmtId="164" fontId="0" fillId="0" borderId="9" xfId="1" applyFont="1" applyBorder="1" applyAlignment="1">
      <alignment horizontal="left" vertical="top"/>
    </xf>
    <xf numFmtId="0" fontId="2" fillId="5" borderId="20" xfId="0" applyFont="1" applyFill="1" applyBorder="1" applyAlignment="1">
      <alignment horizontal="center" vertical="top"/>
    </xf>
    <xf numFmtId="0" fontId="0" fillId="0" borderId="20" xfId="0" applyBorder="1" applyAlignment="1">
      <alignment horizontal="center" vertical="top"/>
    </xf>
    <xf numFmtId="0" fontId="0" fillId="0" borderId="21" xfId="0" applyBorder="1" applyAlignment="1">
      <alignment horizontal="center" vertical="top"/>
    </xf>
    <xf numFmtId="0" fontId="2" fillId="0" borderId="8" xfId="0" applyFont="1" applyBorder="1" applyAlignment="1">
      <alignment horizontal="left" vertical="top"/>
    </xf>
    <xf numFmtId="164" fontId="0" fillId="0" borderId="6" xfId="1" applyFont="1" applyBorder="1" applyAlignment="1">
      <alignment vertical="top"/>
    </xf>
    <xf numFmtId="0" fontId="0" fillId="0" borderId="6" xfId="0" applyBorder="1" applyAlignment="1">
      <alignment vertical="top"/>
    </xf>
    <xf numFmtId="0" fontId="0" fillId="0" borderId="7" xfId="0" applyBorder="1" applyAlignment="1">
      <alignment vertical="top"/>
    </xf>
    <xf numFmtId="0" fontId="0" fillId="0" borderId="20" xfId="0" applyBorder="1" applyAlignment="1">
      <alignment wrapText="1"/>
    </xf>
    <xf numFmtId="0" fontId="0" fillId="0" borderId="20" xfId="0" applyBorder="1" applyAlignment="1">
      <alignment vertical="top" wrapText="1"/>
    </xf>
    <xf numFmtId="0" fontId="0" fillId="0" borderId="20" xfId="0" applyBorder="1" applyAlignment="1">
      <alignment vertical="top"/>
    </xf>
    <xf numFmtId="0" fontId="0" fillId="0" borderId="0" xfId="0" applyAlignment="1">
      <alignment vertical="top"/>
    </xf>
    <xf numFmtId="167" fontId="0" fillId="0" borderId="7" xfId="1" applyNumberFormat="1" applyFont="1" applyBorder="1" applyAlignment="1">
      <alignment vertical="top"/>
    </xf>
    <xf numFmtId="0" fontId="0" fillId="0" borderId="6" xfId="0" applyBorder="1" applyAlignment="1">
      <alignment horizontal="center" vertical="top"/>
    </xf>
    <xf numFmtId="0" fontId="2" fillId="0" borderId="20" xfId="0" applyFont="1" applyBorder="1" applyAlignment="1">
      <alignment wrapText="1"/>
    </xf>
    <xf numFmtId="0" fontId="15" fillId="0" borderId="20" xfId="0" applyFont="1" applyBorder="1" applyAlignment="1">
      <alignment wrapText="1"/>
    </xf>
    <xf numFmtId="0" fontId="0" fillId="0" borderId="21" xfId="0" applyBorder="1" applyAlignment="1">
      <alignment wrapText="1"/>
    </xf>
    <xf numFmtId="0" fontId="2" fillId="0" borderId="0" xfId="0" applyFont="1" applyAlignment="1">
      <alignment horizontal="center" vertical="top"/>
    </xf>
    <xf numFmtId="164" fontId="1" fillId="0" borderId="6" xfId="1" applyFont="1" applyBorder="1" applyAlignment="1">
      <alignment horizontal="left" vertical="top"/>
    </xf>
    <xf numFmtId="0" fontId="0" fillId="9" borderId="0" xfId="0" applyFill="1"/>
    <xf numFmtId="166" fontId="0" fillId="9" borderId="0" xfId="0" applyNumberFormat="1" applyFill="1"/>
    <xf numFmtId="9" fontId="0" fillId="9" borderId="0" xfId="0" applyNumberFormat="1" applyFill="1"/>
    <xf numFmtId="166" fontId="0" fillId="9" borderId="0" xfId="0" applyNumberFormat="1" applyFill="1" applyAlignment="1">
      <alignment horizontal="right" vertical="center"/>
    </xf>
    <xf numFmtId="0" fontId="2" fillId="9" borderId="0" xfId="0" applyFont="1" applyFill="1"/>
    <xf numFmtId="0" fontId="0" fillId="9" borderId="0" xfId="0" applyFill="1" applyAlignment="1">
      <alignment vertical="center"/>
    </xf>
    <xf numFmtId="167" fontId="0" fillId="0" borderId="0" xfId="1" applyNumberFormat="1" applyFont="1" applyBorder="1"/>
    <xf numFmtId="0" fontId="0" fillId="0" borderId="20" xfId="0" applyBorder="1" applyAlignment="1">
      <alignment horizontal="left" vertical="top" wrapText="1"/>
    </xf>
    <xf numFmtId="0" fontId="2" fillId="0" borderId="0" xfId="0" applyFont="1" applyAlignment="1">
      <alignment vertical="top"/>
    </xf>
    <xf numFmtId="164" fontId="0" fillId="0" borderId="20" xfId="0" applyNumberFormat="1" applyBorder="1" applyAlignment="1">
      <alignment vertical="top"/>
    </xf>
    <xf numFmtId="0" fontId="5" fillId="0" borderId="20" xfId="0" applyFont="1" applyBorder="1" applyAlignment="1">
      <alignment horizontal="center" vertical="top"/>
    </xf>
    <xf numFmtId="0" fontId="19" fillId="0" borderId="0" xfId="0" applyFont="1"/>
    <xf numFmtId="0" fontId="2" fillId="0" borderId="20" xfId="0" applyFont="1" applyBorder="1"/>
    <xf numFmtId="167" fontId="2" fillId="0" borderId="7" xfId="1" applyNumberFormat="1" applyFont="1" applyFill="1" applyBorder="1"/>
    <xf numFmtId="0" fontId="2" fillId="7" borderId="20" xfId="0" applyFont="1" applyFill="1" applyBorder="1" applyAlignment="1">
      <alignment vertical="top" wrapText="1"/>
    </xf>
    <xf numFmtId="0" fontId="2" fillId="7" borderId="20" xfId="0" applyFont="1" applyFill="1" applyBorder="1" applyAlignment="1">
      <alignment vertical="top"/>
    </xf>
    <xf numFmtId="0" fontId="2" fillId="7" borderId="6" xfId="0" applyFont="1" applyFill="1" applyBorder="1" applyAlignment="1">
      <alignment vertical="top"/>
    </xf>
    <xf numFmtId="0" fontId="2" fillId="7" borderId="0" xfId="0" applyFont="1" applyFill="1" applyAlignment="1">
      <alignment vertical="top"/>
    </xf>
    <xf numFmtId="0" fontId="2" fillId="7" borderId="7" xfId="0" applyFont="1" applyFill="1" applyBorder="1" applyAlignment="1">
      <alignment vertical="top"/>
    </xf>
    <xf numFmtId="164" fontId="2" fillId="7" borderId="6" xfId="1" applyFont="1" applyFill="1" applyBorder="1" applyAlignment="1">
      <alignment vertical="top"/>
    </xf>
    <xf numFmtId="167" fontId="2" fillId="7" borderId="7" xfId="1" applyNumberFormat="1" applyFont="1" applyFill="1" applyBorder="1" applyAlignment="1">
      <alignment vertical="top"/>
    </xf>
    <xf numFmtId="0" fontId="2" fillId="7" borderId="6" xfId="0" applyFont="1" applyFill="1" applyBorder="1" applyAlignment="1">
      <alignment horizontal="center" vertical="top"/>
    </xf>
    <xf numFmtId="0" fontId="17" fillId="5" borderId="20" xfId="0" applyFont="1" applyFill="1" applyBorder="1" applyAlignment="1">
      <alignment vertical="top"/>
    </xf>
    <xf numFmtId="0" fontId="20" fillId="5" borderId="6" xfId="0" applyFont="1" applyFill="1" applyBorder="1" applyAlignment="1">
      <alignment horizontal="left" vertical="top"/>
    </xf>
    <xf numFmtId="0" fontId="20" fillId="5" borderId="7" xfId="0" applyFont="1" applyFill="1" applyBorder="1" applyAlignment="1">
      <alignment horizontal="left" vertical="top"/>
    </xf>
    <xf numFmtId="0" fontId="20" fillId="5" borderId="0" xfId="0" applyFont="1" applyFill="1" applyAlignment="1">
      <alignment horizontal="left" vertical="top" wrapText="1"/>
    </xf>
    <xf numFmtId="0" fontId="20" fillId="5" borderId="20" xfId="0" applyFont="1" applyFill="1" applyBorder="1" applyAlignment="1">
      <alignment horizontal="left" vertical="top"/>
    </xf>
    <xf numFmtId="0" fontId="20" fillId="5" borderId="0" xfId="0" applyFont="1" applyFill="1" applyAlignment="1">
      <alignment horizontal="left" vertical="top"/>
    </xf>
    <xf numFmtId="0" fontId="20" fillId="5" borderId="20" xfId="0" applyFont="1" applyFill="1" applyBorder="1" applyAlignment="1">
      <alignment horizontal="center" vertical="top"/>
    </xf>
    <xf numFmtId="164" fontId="20" fillId="5" borderId="6" xfId="1" applyFont="1" applyFill="1" applyBorder="1" applyAlignment="1">
      <alignment horizontal="left" vertical="top"/>
    </xf>
    <xf numFmtId="164" fontId="20" fillId="5" borderId="7" xfId="1" applyFont="1" applyFill="1" applyBorder="1" applyAlignment="1">
      <alignment horizontal="left" vertical="top"/>
    </xf>
    <xf numFmtId="0" fontId="20" fillId="0" borderId="0" xfId="0" applyFont="1" applyAlignment="1">
      <alignment horizontal="left"/>
    </xf>
    <xf numFmtId="0" fontId="5" fillId="0" borderId="6" xfId="0" applyFont="1" applyBorder="1" applyAlignment="1">
      <alignment horizontal="left" vertical="top"/>
    </xf>
    <xf numFmtId="0" fontId="5" fillId="0" borderId="7" xfId="0" applyFont="1" applyBorder="1" applyAlignment="1">
      <alignment horizontal="left" vertical="top"/>
    </xf>
    <xf numFmtId="0" fontId="5" fillId="0" borderId="0" xfId="0" applyFont="1" applyAlignment="1">
      <alignment horizontal="left" vertical="top" wrapText="1"/>
    </xf>
    <xf numFmtId="0" fontId="5" fillId="0" borderId="20" xfId="0" applyFont="1" applyBorder="1" applyAlignment="1">
      <alignment horizontal="left" vertical="top"/>
    </xf>
    <xf numFmtId="0" fontId="5" fillId="0" borderId="0" xfId="0" applyFont="1" applyAlignment="1">
      <alignment horizontal="left" vertical="top"/>
    </xf>
    <xf numFmtId="164" fontId="5" fillId="0" borderId="6" xfId="1" applyFont="1" applyBorder="1" applyAlignment="1">
      <alignment horizontal="left" vertical="top"/>
    </xf>
    <xf numFmtId="164" fontId="5" fillId="0" borderId="7" xfId="1" applyFont="1" applyBorder="1" applyAlignment="1">
      <alignment horizontal="left" vertical="top"/>
    </xf>
    <xf numFmtId="164" fontId="0" fillId="0" borderId="0" xfId="1" applyFont="1" applyAlignment="1">
      <alignment vertical="top"/>
    </xf>
    <xf numFmtId="167" fontId="0" fillId="0" borderId="0" xfId="1" applyNumberFormat="1" applyFont="1" applyAlignment="1">
      <alignment vertical="top"/>
    </xf>
    <xf numFmtId="0" fontId="5" fillId="0" borderId="0" xfId="0" applyFont="1" applyAlignment="1">
      <alignment vertical="top"/>
    </xf>
    <xf numFmtId="0" fontId="17" fillId="5" borderId="6" xfId="0" applyFont="1" applyFill="1" applyBorder="1" applyAlignment="1">
      <alignment horizontal="center" vertical="top"/>
    </xf>
    <xf numFmtId="0" fontId="17" fillId="0" borderId="0" xfId="0" applyFont="1" applyAlignment="1">
      <alignment vertical="top"/>
    </xf>
    <xf numFmtId="168" fontId="0" fillId="0" borderId="7" xfId="1" applyNumberFormat="1" applyFont="1" applyBorder="1" applyAlignment="1">
      <alignment vertical="top"/>
    </xf>
    <xf numFmtId="0" fontId="2" fillId="8" borderId="0" xfId="0" applyFont="1" applyFill="1" applyAlignment="1">
      <alignment horizontal="center"/>
    </xf>
    <xf numFmtId="0" fontId="2" fillId="8" borderId="0" xfId="0" applyFont="1" applyFill="1" applyAlignment="1">
      <alignment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9" fillId="0" borderId="0" xfId="0" applyFont="1" applyAlignment="1">
      <alignment horizontal="left" vertical="top" wrapText="1"/>
    </xf>
    <xf numFmtId="0" fontId="19" fillId="0" borderId="20" xfId="0" applyFont="1" applyBorder="1" applyAlignment="1">
      <alignment horizontal="left" vertical="top"/>
    </xf>
    <xf numFmtId="0" fontId="19" fillId="0" borderId="0" xfId="0" applyFont="1" applyAlignment="1">
      <alignment horizontal="left" vertical="top"/>
    </xf>
    <xf numFmtId="0" fontId="19" fillId="0" borderId="20" xfId="0" applyFont="1" applyBorder="1" applyAlignment="1">
      <alignment horizontal="center" vertical="top"/>
    </xf>
    <xf numFmtId="164" fontId="19" fillId="0" borderId="6" xfId="1" applyFont="1" applyBorder="1" applyAlignment="1">
      <alignment horizontal="left" vertical="top"/>
    </xf>
    <xf numFmtId="0" fontId="19" fillId="0" borderId="7" xfId="0" applyFont="1" applyBorder="1" applyAlignment="1">
      <alignment vertical="top"/>
    </xf>
    <xf numFmtId="0" fontId="19" fillId="0" borderId="7" xfId="0" applyFont="1" applyBorder="1" applyAlignment="1">
      <alignment vertical="top" wrapText="1"/>
    </xf>
    <xf numFmtId="0" fontId="2" fillId="0" borderId="0" xfId="0" applyFont="1" applyAlignment="1">
      <alignment horizontal="left" vertical="center"/>
    </xf>
    <xf numFmtId="0" fontId="19" fillId="0" borderId="7" xfId="0" applyFont="1" applyBorder="1"/>
    <xf numFmtId="0" fontId="17" fillId="0" borderId="7" xfId="0" applyFont="1" applyBorder="1" applyAlignment="1">
      <alignment vertical="top"/>
    </xf>
    <xf numFmtId="0" fontId="19" fillId="0" borderId="9" xfId="0" applyFont="1" applyBorder="1" applyAlignment="1">
      <alignment vertical="top"/>
    </xf>
    <xf numFmtId="0" fontId="5" fillId="7" borderId="20" xfId="0" applyFont="1" applyFill="1" applyBorder="1" applyAlignment="1">
      <alignment vertical="top" wrapText="1"/>
    </xf>
    <xf numFmtId="0" fontId="2" fillId="10" borderId="6" xfId="0" applyFont="1" applyFill="1" applyBorder="1" applyAlignment="1">
      <alignment horizontal="center" vertical="top"/>
    </xf>
    <xf numFmtId="0" fontId="2" fillId="10" borderId="20" xfId="0" applyFont="1" applyFill="1" applyBorder="1" applyAlignment="1">
      <alignment vertical="top" wrapText="1"/>
    </xf>
    <xf numFmtId="0" fontId="2" fillId="10" borderId="20" xfId="0" applyFont="1" applyFill="1" applyBorder="1" applyAlignment="1">
      <alignment vertical="top"/>
    </xf>
    <xf numFmtId="0" fontId="2" fillId="10" borderId="6" xfId="0" applyFont="1" applyFill="1" applyBorder="1" applyAlignment="1">
      <alignment vertical="top"/>
    </xf>
    <xf numFmtId="0" fontId="2" fillId="10" borderId="0" xfId="0" applyFont="1" applyFill="1" applyAlignment="1">
      <alignment vertical="top"/>
    </xf>
    <xf numFmtId="0" fontId="2" fillId="10" borderId="7" xfId="0" applyFont="1" applyFill="1" applyBorder="1" applyAlignment="1">
      <alignment vertical="top"/>
    </xf>
    <xf numFmtId="164" fontId="2" fillId="10" borderId="6" xfId="1" applyFont="1" applyFill="1" applyBorder="1" applyAlignment="1">
      <alignment vertical="top"/>
    </xf>
    <xf numFmtId="167" fontId="2" fillId="10" borderId="7" xfId="1" applyNumberFormat="1" applyFont="1" applyFill="1" applyBorder="1" applyAlignment="1">
      <alignment vertical="top"/>
    </xf>
    <xf numFmtId="0" fontId="19" fillId="5" borderId="7" xfId="0" applyFont="1" applyFill="1" applyBorder="1" applyAlignment="1">
      <alignment vertical="top"/>
    </xf>
    <xf numFmtId="168" fontId="0" fillId="0" borderId="7" xfId="1" applyNumberFormat="1" applyFont="1" applyBorder="1"/>
    <xf numFmtId="168" fontId="2" fillId="7" borderId="7" xfId="1" applyNumberFormat="1" applyFont="1" applyFill="1" applyBorder="1" applyAlignment="1">
      <alignment vertical="top"/>
    </xf>
    <xf numFmtId="168" fontId="2" fillId="10" borderId="7" xfId="1" applyNumberFormat="1" applyFont="1" applyFill="1" applyBorder="1" applyAlignment="1">
      <alignment vertical="top"/>
    </xf>
    <xf numFmtId="168" fontId="2" fillId="0" borderId="7" xfId="1" applyNumberFormat="1" applyFont="1" applyFill="1" applyBorder="1"/>
    <xf numFmtId="168" fontId="0" fillId="0" borderId="7" xfId="1" applyNumberFormat="1" applyFont="1" applyBorder="1" applyAlignment="1">
      <alignment horizontal="left" vertical="top"/>
    </xf>
    <xf numFmtId="168" fontId="19" fillId="0" borderId="7" xfId="1" applyNumberFormat="1" applyFont="1" applyBorder="1" applyAlignment="1">
      <alignment horizontal="left" vertical="top"/>
    </xf>
    <xf numFmtId="168" fontId="2" fillId="5" borderId="7" xfId="1" applyNumberFormat="1" applyFont="1" applyFill="1" applyBorder="1" applyAlignment="1">
      <alignment horizontal="left" vertical="top"/>
    </xf>
    <xf numFmtId="168" fontId="5" fillId="0" borderId="7" xfId="1" applyNumberFormat="1" applyFont="1" applyBorder="1" applyAlignment="1">
      <alignment horizontal="left" vertical="top"/>
    </xf>
    <xf numFmtId="168" fontId="2" fillId="0" borderId="0" xfId="1" applyNumberFormat="1" applyFont="1"/>
    <xf numFmtId="164" fontId="2" fillId="0" borderId="0" xfId="1" applyFont="1"/>
    <xf numFmtId="43" fontId="2" fillId="0" borderId="0" xfId="0" applyNumberFormat="1" applyFont="1"/>
    <xf numFmtId="0" fontId="19" fillId="5" borderId="7" xfId="0" applyFont="1" applyFill="1" applyBorder="1" applyAlignment="1">
      <alignment wrapText="1"/>
    </xf>
    <xf numFmtId="0" fontId="17" fillId="5" borderId="7" xfId="0" applyFont="1" applyFill="1" applyBorder="1"/>
    <xf numFmtId="0" fontId="5" fillId="5" borderId="7" xfId="0" applyFont="1" applyFill="1" applyBorder="1" applyAlignment="1">
      <alignment horizontal="left" wrapText="1"/>
    </xf>
    <xf numFmtId="168" fontId="1" fillId="0" borderId="7" xfId="1" applyNumberFormat="1" applyFont="1" applyBorder="1" applyAlignment="1">
      <alignment horizontal="left" vertical="top"/>
    </xf>
    <xf numFmtId="168" fontId="0" fillId="0" borderId="9" xfId="1" applyNumberFormat="1" applyFont="1" applyBorder="1" applyAlignment="1">
      <alignment horizontal="left" vertical="top"/>
    </xf>
    <xf numFmtId="0" fontId="21" fillId="5" borderId="20" xfId="0" applyFont="1" applyFill="1" applyBorder="1" applyAlignment="1">
      <alignment vertical="top" wrapText="1"/>
    </xf>
    <xf numFmtId="0" fontId="21" fillId="5" borderId="20" xfId="0" applyFont="1" applyFill="1" applyBorder="1" applyAlignment="1">
      <alignment vertical="top"/>
    </xf>
    <xf numFmtId="0" fontId="21" fillId="5" borderId="6" xfId="0" applyFont="1" applyFill="1" applyBorder="1" applyAlignment="1">
      <alignment vertical="top"/>
    </xf>
    <xf numFmtId="0" fontId="21" fillId="5" borderId="0" xfId="0" applyFont="1" applyFill="1" applyAlignment="1">
      <alignment vertical="top"/>
    </xf>
    <xf numFmtId="0" fontId="21" fillId="5" borderId="7" xfId="0" applyFont="1" applyFill="1" applyBorder="1" applyAlignment="1">
      <alignment vertical="top"/>
    </xf>
    <xf numFmtId="164" fontId="21" fillId="5" borderId="6" xfId="1" applyFont="1" applyFill="1" applyBorder="1" applyAlignment="1">
      <alignment vertical="top"/>
    </xf>
    <xf numFmtId="167" fontId="21" fillId="5" borderId="7" xfId="1" applyNumberFormat="1" applyFont="1" applyFill="1" applyBorder="1" applyAlignment="1">
      <alignment vertical="top"/>
    </xf>
    <xf numFmtId="0" fontId="2" fillId="7" borderId="6" xfId="0" applyFont="1" applyFill="1" applyBorder="1" applyAlignment="1">
      <alignment horizontal="center" vertical="center"/>
    </xf>
    <xf numFmtId="0" fontId="2" fillId="7" borderId="20" xfId="0" applyFont="1" applyFill="1" applyBorder="1" applyAlignment="1">
      <alignment wrapText="1"/>
    </xf>
    <xf numFmtId="0" fontId="2" fillId="7" borderId="20" xfId="0" applyFont="1" applyFill="1" applyBorder="1"/>
    <xf numFmtId="0" fontId="2" fillId="7" borderId="6" xfId="0" applyFont="1" applyFill="1" applyBorder="1"/>
    <xf numFmtId="0" fontId="2" fillId="7" borderId="0" xfId="0" applyFont="1" applyFill="1"/>
    <xf numFmtId="0" fontId="2" fillId="7" borderId="7" xfId="0" applyFont="1" applyFill="1" applyBorder="1"/>
    <xf numFmtId="164" fontId="2" fillId="7" borderId="6" xfId="1" applyFont="1" applyFill="1" applyBorder="1"/>
    <xf numFmtId="167" fontId="2" fillId="7" borderId="7" xfId="1" applyNumberFormat="1" applyFont="1" applyFill="1" applyBorder="1"/>
    <xf numFmtId="0" fontId="22" fillId="7" borderId="20" xfId="0" applyFont="1" applyFill="1" applyBorder="1" applyAlignment="1">
      <alignment vertical="top" wrapText="1"/>
    </xf>
    <xf numFmtId="0" fontId="5" fillId="4" borderId="0" xfId="0" applyFont="1" applyFill="1"/>
    <xf numFmtId="0" fontId="26" fillId="0" borderId="20" xfId="0" applyFont="1" applyBorder="1" applyAlignment="1">
      <alignment wrapText="1"/>
    </xf>
    <xf numFmtId="0" fontId="5" fillId="0" borderId="20" xfId="0" applyFont="1" applyBorder="1"/>
    <xf numFmtId="0" fontId="5" fillId="0" borderId="6" xfId="0" applyFont="1" applyBorder="1"/>
    <xf numFmtId="164" fontId="5" fillId="0" borderId="6" xfId="1" applyFont="1" applyBorder="1"/>
    <xf numFmtId="167" fontId="5" fillId="0" borderId="7" xfId="1" applyNumberFormat="1" applyFont="1" applyBorder="1"/>
    <xf numFmtId="0" fontId="11" fillId="0" borderId="0" xfId="0" applyFont="1"/>
    <xf numFmtId="0" fontId="25" fillId="4" borderId="20" xfId="0" applyFont="1" applyFill="1" applyBorder="1" applyAlignment="1">
      <alignment vertical="top" wrapText="1"/>
    </xf>
    <xf numFmtId="0" fontId="5" fillId="4" borderId="20" xfId="0" applyFont="1" applyFill="1" applyBorder="1"/>
    <xf numFmtId="0" fontId="5" fillId="4" borderId="6" xfId="0" applyFont="1" applyFill="1" applyBorder="1"/>
    <xf numFmtId="0" fontId="5" fillId="4" borderId="7" xfId="0" applyFont="1" applyFill="1" applyBorder="1"/>
    <xf numFmtId="164" fontId="5" fillId="4" borderId="6" xfId="1" applyFont="1" applyFill="1" applyBorder="1"/>
    <xf numFmtId="167" fontId="5" fillId="4" borderId="7" xfId="1" applyNumberFormat="1" applyFont="1" applyFill="1" applyBorder="1"/>
    <xf numFmtId="0" fontId="26" fillId="0" borderId="20" xfId="0" applyFont="1" applyBorder="1" applyAlignment="1">
      <alignment vertical="center" wrapText="1"/>
    </xf>
    <xf numFmtId="0" fontId="5" fillId="0" borderId="20" xfId="0" applyFont="1" applyBorder="1" applyAlignment="1">
      <alignment vertical="center"/>
    </xf>
    <xf numFmtId="168" fontId="21" fillId="5" borderId="5" xfId="1" applyNumberFormat="1" applyFont="1" applyFill="1" applyBorder="1" applyAlignment="1">
      <alignment vertical="top"/>
    </xf>
    <xf numFmtId="168" fontId="2" fillId="7" borderId="7" xfId="1" applyNumberFormat="1" applyFont="1" applyFill="1" applyBorder="1"/>
    <xf numFmtId="168" fontId="5" fillId="0" borderId="7" xfId="1" applyNumberFormat="1" applyFont="1" applyBorder="1"/>
    <xf numFmtId="168" fontId="5" fillId="4" borderId="7" xfId="1" applyNumberFormat="1" applyFont="1" applyFill="1" applyBorder="1"/>
    <xf numFmtId="0" fontId="0" fillId="7" borderId="0" xfId="0" applyFill="1" applyAlignment="1">
      <alignment vertical="top"/>
    </xf>
    <xf numFmtId="0" fontId="5" fillId="4" borderId="20" xfId="0" applyFont="1" applyFill="1" applyBorder="1" applyAlignment="1">
      <alignment vertical="top" wrapText="1"/>
    </xf>
    <xf numFmtId="0" fontId="7" fillId="6" borderId="24"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3" xfId="0" applyFont="1" applyFill="1" applyBorder="1" applyAlignment="1">
      <alignment horizontal="center" vertical="center"/>
    </xf>
    <xf numFmtId="0" fontId="7" fillId="6" borderId="5" xfId="0" applyFont="1" applyFill="1" applyBorder="1" applyAlignment="1">
      <alignment horizontal="center" vertical="center"/>
    </xf>
    <xf numFmtId="0" fontId="7" fillId="6" borderId="22"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25" xfId="0" applyFont="1" applyFill="1" applyBorder="1" applyAlignment="1">
      <alignment horizontal="center" vertical="center"/>
    </xf>
    <xf numFmtId="0" fontId="7" fillId="6" borderId="26" xfId="0" applyFont="1" applyFill="1" applyBorder="1" applyAlignment="1">
      <alignment horizontal="center" vertical="center"/>
    </xf>
    <xf numFmtId="164" fontId="7" fillId="6" borderId="29" xfId="1" applyFont="1" applyFill="1" applyBorder="1" applyAlignment="1">
      <alignment horizontal="center" vertical="center" wrapText="1"/>
    </xf>
    <xf numFmtId="164" fontId="7" fillId="6" borderId="31" xfId="1" applyFont="1" applyFill="1" applyBorder="1" applyAlignment="1">
      <alignment horizontal="center" vertical="center" wrapText="1"/>
    </xf>
    <xf numFmtId="164" fontId="7" fillId="6" borderId="28" xfId="1" applyFont="1" applyFill="1" applyBorder="1" applyAlignment="1">
      <alignment horizontal="center" vertical="center" wrapText="1"/>
    </xf>
    <xf numFmtId="164" fontId="7" fillId="6" borderId="30" xfId="1" applyFont="1" applyFill="1" applyBorder="1" applyAlignment="1">
      <alignment horizontal="center" vertical="center" wrapText="1"/>
    </xf>
    <xf numFmtId="0" fontId="7" fillId="6" borderId="18" xfId="0" applyFont="1" applyFill="1" applyBorder="1" applyAlignment="1">
      <alignment horizontal="center" vertical="center"/>
    </xf>
    <xf numFmtId="0" fontId="7" fillId="6" borderId="27" xfId="0" applyFont="1" applyFill="1" applyBorder="1" applyAlignment="1">
      <alignment horizontal="center" vertical="center"/>
    </xf>
    <xf numFmtId="0" fontId="7" fillId="6" borderId="24" xfId="0" applyFont="1" applyFill="1" applyBorder="1" applyAlignment="1">
      <alignment horizontal="center" vertical="center"/>
    </xf>
    <xf numFmtId="0" fontId="7" fillId="6" borderId="10" xfId="0" applyFont="1" applyFill="1" applyBorder="1" applyAlignment="1">
      <alignment horizontal="center" vertical="center"/>
    </xf>
    <xf numFmtId="164" fontId="7" fillId="6" borderId="34" xfId="1" applyFont="1" applyFill="1" applyBorder="1" applyAlignment="1">
      <alignment horizontal="center" vertical="center" wrapText="1"/>
    </xf>
    <xf numFmtId="164" fontId="7" fillId="6" borderId="33" xfId="1" applyFont="1" applyFill="1" applyBorder="1" applyAlignment="1">
      <alignment horizontal="center" vertical="center" wrapText="1"/>
    </xf>
    <xf numFmtId="0" fontId="7" fillId="6" borderId="11" xfId="0" applyFont="1" applyFill="1" applyBorder="1" applyAlignment="1">
      <alignment horizontal="center" vertical="center"/>
    </xf>
    <xf numFmtId="0" fontId="7" fillId="6" borderId="12" xfId="0" applyFont="1" applyFill="1" applyBorder="1" applyAlignment="1">
      <alignment horizontal="center" vertical="center"/>
    </xf>
    <xf numFmtId="0" fontId="7" fillId="6" borderId="19" xfId="0" applyFont="1" applyFill="1" applyBorder="1" applyAlignment="1">
      <alignment horizontal="center" vertical="center"/>
    </xf>
    <xf numFmtId="0" fontId="7" fillId="6" borderId="32" xfId="0" applyFont="1" applyFill="1" applyBorder="1" applyAlignment="1">
      <alignment horizontal="center" vertical="center"/>
    </xf>
    <xf numFmtId="0" fontId="7" fillId="6" borderId="21" xfId="0" applyFont="1" applyFill="1" applyBorder="1" applyAlignment="1">
      <alignment horizontal="center" vertical="center"/>
    </xf>
    <xf numFmtId="0" fontId="7" fillId="6" borderId="17" xfId="0" applyFont="1" applyFill="1" applyBorder="1" applyAlignment="1">
      <alignment horizontal="center" vertical="center"/>
    </xf>
    <xf numFmtId="0" fontId="7" fillId="6" borderId="13" xfId="0" applyFont="1" applyFill="1" applyBorder="1" applyAlignment="1">
      <alignment horizontal="center" vertical="center"/>
    </xf>
    <xf numFmtId="0" fontId="7" fillId="6" borderId="15" xfId="0" applyFont="1" applyFill="1" applyBorder="1" applyAlignment="1">
      <alignment horizontal="center" vertical="center"/>
    </xf>
    <xf numFmtId="0" fontId="7" fillId="6" borderId="16" xfId="0" applyFont="1" applyFill="1" applyBorder="1" applyAlignment="1">
      <alignment horizontal="center" vertical="center"/>
    </xf>
    <xf numFmtId="0" fontId="7" fillId="6" borderId="14" xfId="0" applyFont="1" applyFill="1" applyBorder="1" applyAlignment="1">
      <alignment horizontal="center" vertical="center"/>
    </xf>
    <xf numFmtId="0" fontId="7" fillId="6" borderId="11" xfId="0" applyFont="1" applyFill="1" applyBorder="1" applyAlignment="1">
      <alignment horizontal="center" vertical="top"/>
    </xf>
    <xf numFmtId="0" fontId="7" fillId="6" borderId="12" xfId="0" applyFont="1" applyFill="1" applyBorder="1" applyAlignment="1">
      <alignment horizontal="center" vertical="top"/>
    </xf>
    <xf numFmtId="0" fontId="7" fillId="6" borderId="18" xfId="0" applyFont="1" applyFill="1" applyBorder="1" applyAlignment="1">
      <alignment horizontal="center" vertical="top"/>
    </xf>
    <xf numFmtId="0" fontId="7" fillId="6" borderId="19" xfId="0" applyFont="1" applyFill="1" applyBorder="1" applyAlignment="1">
      <alignment horizontal="center" vertical="top"/>
    </xf>
    <xf numFmtId="0" fontId="7" fillId="6" borderId="14" xfId="0" applyFont="1" applyFill="1" applyBorder="1" applyAlignment="1">
      <alignment horizontal="center" vertical="top"/>
    </xf>
    <xf numFmtId="164" fontId="7" fillId="6" borderId="28" xfId="1" applyFont="1" applyFill="1" applyBorder="1" applyAlignment="1">
      <alignment horizontal="center" vertical="top" wrapText="1"/>
    </xf>
    <xf numFmtId="164" fontId="7" fillId="6" borderId="33" xfId="1" applyFont="1" applyFill="1" applyBorder="1" applyAlignment="1">
      <alignment horizontal="center" vertical="top" wrapText="1"/>
    </xf>
    <xf numFmtId="167" fontId="7" fillId="6" borderId="29" xfId="1" applyNumberFormat="1" applyFont="1" applyFill="1" applyBorder="1" applyAlignment="1">
      <alignment horizontal="center" vertical="top" wrapText="1"/>
    </xf>
    <xf numFmtId="167" fontId="7" fillId="6" borderId="34" xfId="1" applyNumberFormat="1" applyFont="1" applyFill="1" applyBorder="1" applyAlignment="1">
      <alignment horizontal="center" vertical="top" wrapText="1"/>
    </xf>
    <xf numFmtId="164" fontId="7" fillId="6" borderId="3" xfId="1" applyFont="1" applyFill="1" applyBorder="1" applyAlignment="1">
      <alignment horizontal="center" vertical="top" wrapText="1"/>
    </xf>
    <xf numFmtId="164" fontId="7" fillId="6" borderId="8" xfId="1" applyFont="1" applyFill="1" applyBorder="1" applyAlignment="1">
      <alignment horizontal="center" vertical="top" wrapText="1"/>
    </xf>
    <xf numFmtId="167" fontId="7" fillId="6" borderId="5" xfId="1" applyNumberFormat="1" applyFont="1" applyFill="1" applyBorder="1" applyAlignment="1">
      <alignment horizontal="center" vertical="top" wrapText="1"/>
    </xf>
    <xf numFmtId="167" fontId="7" fillId="6" borderId="9" xfId="1" applyNumberFormat="1" applyFont="1" applyFill="1" applyBorder="1" applyAlignment="1">
      <alignment horizontal="center" vertical="top" wrapText="1"/>
    </xf>
    <xf numFmtId="0" fontId="7" fillId="6" borderId="3" xfId="0" applyFont="1" applyFill="1" applyBorder="1" applyAlignment="1">
      <alignment horizontal="center" vertical="top"/>
    </xf>
    <xf numFmtId="0" fontId="7" fillId="6" borderId="8" xfId="0" applyFont="1" applyFill="1" applyBorder="1" applyAlignment="1">
      <alignment horizontal="center" vertical="top"/>
    </xf>
    <xf numFmtId="0" fontId="7" fillId="6" borderId="18" xfId="0" applyFont="1" applyFill="1" applyBorder="1" applyAlignment="1">
      <alignment horizontal="center" vertical="top" wrapText="1"/>
    </xf>
    <xf numFmtId="0" fontId="7" fillId="6" borderId="19" xfId="0" applyFont="1" applyFill="1" applyBorder="1" applyAlignment="1">
      <alignment horizontal="center" vertical="top" wrapText="1"/>
    </xf>
    <xf numFmtId="0" fontId="7" fillId="6" borderId="13" xfId="0" applyFont="1" applyFill="1" applyBorder="1" applyAlignment="1">
      <alignment horizontal="center" vertical="top"/>
    </xf>
    <xf numFmtId="0" fontId="7" fillId="6" borderId="15" xfId="0" applyFont="1" applyFill="1" applyBorder="1" applyAlignment="1">
      <alignment horizontal="center" vertical="top"/>
    </xf>
    <xf numFmtId="0" fontId="7" fillId="6" borderId="16" xfId="0" applyFont="1" applyFill="1" applyBorder="1" applyAlignment="1">
      <alignment horizontal="center" vertical="top"/>
    </xf>
  </cellXfs>
  <cellStyles count="7">
    <cellStyle name="Comma" xfId="1" builtinId="3"/>
    <cellStyle name="Comma 2" xfId="5" xr:uid="{FD28FB9E-066A-452F-AA4E-6983D63E1C6F}"/>
    <cellStyle name="Comma 3" xfId="6" xr:uid="{3DD4EF04-3368-4806-8DEB-E76AD70D9CE1}"/>
    <cellStyle name="Hyperlink" xfId="3" builtinId="8"/>
    <cellStyle name="Normal" xfId="0" builtinId="0"/>
    <cellStyle name="Normal 2" xfId="2" xr:uid="{8C208B07-02E6-4B26-BA5F-58E1B717B24D}"/>
    <cellStyle name="Normal 3" xfId="4" xr:uid="{F34CB48E-D483-4FF8-9A2D-A261AE4A23A0}"/>
  </cellStyles>
  <dxfs count="0"/>
  <tableStyles count="0" defaultTableStyle="TableStyleMedium2" defaultPivotStyle="PivotStyleLight16"/>
  <colors>
    <mruColors>
      <color rgb="FFE08CD8"/>
      <color rgb="FFD86DC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person displayName="Christiena Dewikumara" id="{BCF04D28-1F27-4E53-9190-07B2DF6405FD}" userId="" providerId=""/>
  <person displayName="Mai Nguyen" id="{98512D01-91DE-4763-BD2C-FB8297EF3BFE}" userId="Mai Nguyen" providerId="None"/>
  <person displayName="MOLYANETH HENG" id="{EEB9D0D8-A4ED-4165-8F81-8CFBD8099F4D}" userId="MOLYANETH HENG" providerId="None"/>
  <person displayName="Dewikumara, Christiena" id="{FBCE9357-B861-4A91-AF68-9B8681D530E0}" userId="S::C.DEWIKUMARA@tetratech.com::405cbbd3-df22-47fa-acd5-972b3f3c2458"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N10" dT="2025-07-15T08:28:04.94" personId="{FBCE9357-B861-4A91-AF68-9B8681D530E0}" id="{CACF3EF7-7D86-42E7-8CC2-11CC7E8278E6}">
    <text>This is total sub amount of 4.2.1.x</text>
  </threadedComment>
  <threadedComment ref="N13" dT="2025-07-15T08:27:14.67" personId="{FBCE9357-B861-4A91-AF68-9B8681D530E0}" id="{CB4A28AD-B6FE-44B2-BF9F-C5181403987B}">
    <text>This is total amount of 4.2.2.x</text>
  </threadedComment>
  <threadedComment ref="C17" dT="2025-07-17T07:55:14.53" personId="{EEB9D0D8-A4ED-4165-8F81-8CFBD8099F4D}" id="{8615171A-8006-436B-A5A8-B8D67B959AD1}">
    <text xml:space="preserve">Can we split this cost item into two? Usually, we have local transportation allowances for provincial travel. Then, we need to have another local transportation allowance from their hotel to the venue. </text>
  </threadedComment>
  <threadedComment ref="C17" dT="2025-07-17T08:19:43.39" personId="{BCF04D28-1F27-4E53-9190-07B2DF6405FD}" id="{22F18D76-CBBF-4461-B29F-65DDC465BBCE}" parentId="{8615171A-8006-436B-A5A8-B8D67B959AD1}">
    <text>Yes, just copy the row</text>
  </threadedComment>
  <threadedComment ref="C18" dT="2025-07-17T09:19:35.02" personId="{98512D01-91DE-4763-BD2C-FB8297EF3BFE}" id="{E05C8CB8-9C17-437C-AB60-5E20C96BE96D}">
    <text>This repeats line 12</text>
  </threadedComment>
  <threadedComment ref="N21" dT="2025-07-15T08:27:14.67" personId="{FBCE9357-B861-4A91-AF68-9B8681D530E0}" id="{C865E68B-325B-4C80-A324-981CC0E94550}">
    <text>This is total amount of 4.2.2.x</text>
  </threadedComment>
  <threadedComment ref="N24" dT="2025-07-15T08:27:14.67" personId="{FBCE9357-B861-4A91-AF68-9B8681D530E0}" id="{E2F41C98-EA19-4907-8388-106F558AA1E5}">
    <text>This is total amount of 4.2.2.x</text>
  </threadedComment>
  <threadedComment ref="C27" dT="2025-07-17T07:48:37.67" personId="{EEB9D0D8-A4ED-4165-8F81-8CFBD8099F4D}" id="{AF82343A-03B2-4FF8-8F00-BC012B726C2D}">
    <text>I would like to add this one more cost item. The cost could be varied whether you do the video recording or not, so you can split into two lines too in case some events do not do the video.</text>
  </threadedComment>
  <threadedComment ref="C27" dT="2025-07-17T08:20:25.45" personId="{BCF04D28-1F27-4E53-9190-07B2DF6405FD}" id="{ACACE240-16DE-45B9-A78D-FC36BD436198}" parentId="{AF82343A-03B2-4FF8-8F00-BC012B726C2D}">
    <text>thank you</text>
  </threadedComment>
  <threadedComment ref="C33" dT="2025-07-17T07:47:22.23" personId="{EEB9D0D8-A4ED-4165-8F81-8CFBD8099F4D}" id="{CCE359D5-06FC-4F11-935D-92100511447F}">
    <text xml:space="preserve">Like Iko’s comment on the summary sheet, I prefer to contingency for the whole project, rather than activity-specific. </text>
  </threadedComment>
  <threadedComment ref="C33" dT="2025-07-17T08:20:39.83" personId="{BCF04D28-1F27-4E53-9190-07B2DF6405FD}" id="{6884FA8C-422B-4CDF-9D38-94E0762E3B9E}" parentId="{CCE359D5-06FC-4F11-935D-92100511447F}">
    <text>noted</text>
  </threadedComment>
  <threadedComment ref="B35" dT="2025-07-17T07:56:53.05" personId="{EEB9D0D8-A4ED-4165-8F81-8CFBD8099F4D}" id="{15585B85-24A7-48DA-A03A-ACA056AEFBE5}">
    <text xml:space="preserve">The list is quite comprehensive, but do we still have freedom to add any unforseen cost items after this one? </text>
  </threadedComment>
  <threadedComment ref="B35" dT="2025-07-17T08:21:03.49" personId="{BCF04D28-1F27-4E53-9190-07B2DF6405FD}" id="{F26D1CF3-9D39-4A34-B96F-A80D1300BD95}" parentId="{15585B85-24A7-48DA-A03A-ACA056AEFBE5}">
    <text>yes, you can add as many rows as needed</text>
  </threadedComment>
</ThreadedComments>
</file>

<file path=xl/threadedComments/threadedComment2.xml><?xml version="1.0" encoding="utf-8"?>
<ThreadedComments xmlns="http://schemas.microsoft.com/office/spreadsheetml/2018/threadedcomments" xmlns:x="http://schemas.openxmlformats.org/spreadsheetml/2006/main">
  <threadedComment ref="G4" dT="2025-07-17T08:05:26.73" personId="{EEB9D0D8-A4ED-4165-8F81-8CFBD8099F4D}" id="{24159CD8-B728-4BFC-9223-2114EE1FF617}">
    <text xml:space="preserve">Is this per diem to give when having international travel? Not clear to me. </text>
  </threadedComment>
  <threadedComment ref="G4" dT="2025-07-17T08:48:49.55" personId="{BCF04D28-1F27-4E53-9190-07B2DF6405FD}" id="{26F3C656-C3A3-4F49-8A8F-08824C75BA2E}" parentId="{24159CD8-B728-4BFC-9223-2114EE1FF617}">
    <text>this is estimate for local participants. I need to discuss with Adi as he presented the list to Serene during the last workshop in Jakarta</text>
  </threadedComment>
  <threadedComment ref="G4" dT="2025-07-17T08:50:04.25" personId="{BCF04D28-1F27-4E53-9190-07B2DF6405FD}" id="{5E89D980-A0A4-46C6-A402-5265878E3A0F}" parentId="{24159CD8-B728-4BFC-9223-2114EE1FF617}">
    <text xml:space="preserve">You can refer the international Per Diem using calculation in UNDSA and the per diem calculator sheet included in Single destination tab and multiple destination tab
 </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hyperlink" Target="https://icsc.un.org/Home/DailySubsistence" TargetMode="External"/><Relationship Id="rId4" Type="http://schemas.microsoft.com/office/2017/10/relationships/threadedComment" Target="../threadedComments/threadedComment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750E-8C26-4264-B36A-B073FED5941D}">
  <dimension ref="B1:O22"/>
  <sheetViews>
    <sheetView zoomScale="70" zoomScaleNormal="70" workbookViewId="0">
      <pane xSplit="4" ySplit="5" topLeftCell="E12" activePane="bottomRight" state="frozen"/>
      <selection pane="topRight" activeCell="E1" sqref="E1"/>
      <selection pane="bottomLeft" activeCell="A11" sqref="A11"/>
      <selection pane="bottomRight" activeCell="H11" sqref="H11"/>
    </sheetView>
  </sheetViews>
  <sheetFormatPr defaultRowHeight="14.5" x14ac:dyDescent="0.35"/>
  <cols>
    <col min="1" max="1" width="1.1796875" customWidth="1"/>
    <col min="2" max="2" width="7.1796875" style="2" customWidth="1"/>
    <col min="3" max="3" width="12.54296875" style="1" customWidth="1"/>
    <col min="4" max="4" width="61.7265625" style="59" customWidth="1"/>
    <col min="5" max="5" width="22.90625" customWidth="1"/>
    <col min="6" max="6" width="9.1796875" bestFit="1" customWidth="1"/>
    <col min="7" max="7" width="9.81640625" style="1" customWidth="1"/>
    <col min="8" max="8" width="10" style="8" customWidth="1"/>
    <col min="9" max="9" width="10.6328125" style="8" customWidth="1"/>
    <col min="10" max="10" width="9.7265625" style="8" customWidth="1"/>
    <col min="11" max="11" width="13.7265625" style="8" customWidth="1"/>
    <col min="12" max="12" width="51.453125" customWidth="1"/>
  </cols>
  <sheetData>
    <row r="1" spans="2:12" x14ac:dyDescent="0.35">
      <c r="C1"/>
    </row>
    <row r="2" spans="2:12" x14ac:dyDescent="0.35">
      <c r="B2" s="161" t="s">
        <v>226</v>
      </c>
      <c r="C2" s="51"/>
      <c r="D2" s="15" t="s">
        <v>231</v>
      </c>
    </row>
    <row r="3" spans="2:12" ht="15" thickBot="1" x14ac:dyDescent="0.4">
      <c r="C3"/>
    </row>
    <row r="4" spans="2:12" s="3" customFormat="1" x14ac:dyDescent="0.35">
      <c r="B4" s="230" t="s">
        <v>11</v>
      </c>
      <c r="C4" s="231"/>
      <c r="D4" s="228" t="s">
        <v>4</v>
      </c>
      <c r="E4" s="240" t="s">
        <v>12</v>
      </c>
      <c r="F4" s="242" t="s">
        <v>13</v>
      </c>
      <c r="G4" s="240" t="s">
        <v>14</v>
      </c>
      <c r="H4" s="238" t="s">
        <v>15</v>
      </c>
      <c r="I4" s="236" t="s">
        <v>16</v>
      </c>
      <c r="J4" s="238" t="s">
        <v>15</v>
      </c>
      <c r="K4" s="236" t="s">
        <v>225</v>
      </c>
      <c r="L4" s="234" t="s">
        <v>7</v>
      </c>
    </row>
    <row r="5" spans="2:12" s="3" customFormat="1" x14ac:dyDescent="0.35">
      <c r="B5" s="232"/>
      <c r="C5" s="233"/>
      <c r="D5" s="229"/>
      <c r="E5" s="241"/>
      <c r="F5" s="243"/>
      <c r="G5" s="241"/>
      <c r="H5" s="239"/>
      <c r="I5" s="237"/>
      <c r="J5" s="239"/>
      <c r="K5" s="237"/>
      <c r="L5" s="235"/>
    </row>
    <row r="6" spans="2:12" s="136" customFormat="1" ht="32" customHeight="1" x14ac:dyDescent="0.35">
      <c r="B6" s="128">
        <v>1</v>
      </c>
      <c r="C6" s="129"/>
      <c r="D6" s="130" t="s">
        <v>232</v>
      </c>
      <c r="E6" s="131"/>
      <c r="F6" s="132"/>
      <c r="G6" s="133"/>
      <c r="H6" s="134"/>
      <c r="I6" s="135"/>
      <c r="J6" s="134"/>
      <c r="K6" s="135">
        <f>SUM(K7:K7)</f>
        <v>0</v>
      </c>
      <c r="L6" s="188"/>
    </row>
    <row r="7" spans="2:12" s="65" customFormat="1" ht="154.5" customHeight="1" x14ac:dyDescent="0.35">
      <c r="B7" s="137" t="s">
        <v>197</v>
      </c>
      <c r="C7" s="138"/>
      <c r="D7" s="139" t="s">
        <v>236</v>
      </c>
      <c r="E7" s="140" t="s">
        <v>19</v>
      </c>
      <c r="F7" s="141" t="s">
        <v>20</v>
      </c>
      <c r="G7" s="115">
        <v>30</v>
      </c>
      <c r="H7" s="142" t="s">
        <v>21</v>
      </c>
      <c r="I7" s="182"/>
      <c r="J7" s="142" t="str">
        <f t="shared" ref="J7" si="0">H7</f>
        <v>USD</v>
      </c>
      <c r="K7" s="143">
        <f t="shared" ref="K7" si="1">G7*I7</f>
        <v>0</v>
      </c>
      <c r="L7" s="160"/>
    </row>
    <row r="8" spans="2:12" s="65" customFormat="1" x14ac:dyDescent="0.35">
      <c r="B8" s="137"/>
      <c r="C8" s="138"/>
      <c r="D8" s="139"/>
      <c r="E8" s="140"/>
      <c r="F8" s="141"/>
      <c r="G8" s="115"/>
      <c r="H8" s="142"/>
      <c r="I8" s="182"/>
      <c r="J8" s="142"/>
      <c r="K8" s="143"/>
      <c r="L8" s="162"/>
    </row>
    <row r="9" spans="2:12" s="12" customFormat="1" ht="21.5" customHeight="1" x14ac:dyDescent="0.35">
      <c r="B9" s="66">
        <v>2</v>
      </c>
      <c r="C9" s="67"/>
      <c r="D9" s="68" t="s">
        <v>233</v>
      </c>
      <c r="E9" s="69"/>
      <c r="F9" s="70"/>
      <c r="G9" s="87"/>
      <c r="H9" s="71"/>
      <c r="I9" s="181"/>
      <c r="J9" s="71"/>
      <c r="K9" s="72">
        <f>SUM(K10:K11)</f>
        <v>14742.08</v>
      </c>
      <c r="L9" s="187"/>
    </row>
    <row r="10" spans="2:12" ht="64" customHeight="1" x14ac:dyDescent="0.35">
      <c r="B10" s="73" t="s">
        <v>198</v>
      </c>
      <c r="C10" s="74"/>
      <c r="D10" s="79" t="s">
        <v>254</v>
      </c>
      <c r="E10" s="75" t="s">
        <v>19</v>
      </c>
      <c r="F10" s="76" t="s">
        <v>20</v>
      </c>
      <c r="G10" s="115">
        <v>45</v>
      </c>
      <c r="H10" s="77" t="s">
        <v>21</v>
      </c>
      <c r="I10" s="179"/>
      <c r="J10" s="77" t="s">
        <v>21</v>
      </c>
      <c r="K10" s="179">
        <f t="shared" ref="K10" si="2">G10*I10</f>
        <v>0</v>
      </c>
      <c r="L10" s="162"/>
    </row>
    <row r="11" spans="2:12" s="116" customFormat="1" ht="56.5" customHeight="1" x14ac:dyDescent="0.35">
      <c r="B11" s="152" t="s">
        <v>235</v>
      </c>
      <c r="C11" s="153"/>
      <c r="D11" s="154" t="str">
        <f>Workshop!C6</f>
        <v xml:space="preserve">Cost of preparing, organising, and delivering a one-day consultative workshop in Phnom Penh  for approximately 70-80 participants </v>
      </c>
      <c r="E11" s="155" t="s">
        <v>185</v>
      </c>
      <c r="F11" s="156" t="s">
        <v>23</v>
      </c>
      <c r="G11" s="157">
        <v>1</v>
      </c>
      <c r="H11" s="158" t="s">
        <v>21</v>
      </c>
      <c r="I11" s="180">
        <f>Workshop!K6</f>
        <v>14742.08</v>
      </c>
      <c r="J11" s="158" t="s">
        <v>21</v>
      </c>
      <c r="K11" s="180">
        <f>G11*I11</f>
        <v>14742.08</v>
      </c>
      <c r="L11" s="159"/>
    </row>
    <row r="12" spans="2:12" s="12" customFormat="1" ht="36.5" customHeight="1" x14ac:dyDescent="0.35">
      <c r="B12" s="66">
        <v>3</v>
      </c>
      <c r="C12" s="67"/>
      <c r="D12" s="68" t="s">
        <v>234</v>
      </c>
      <c r="E12" s="69"/>
      <c r="F12" s="70"/>
      <c r="G12" s="87"/>
      <c r="H12" s="71"/>
      <c r="I12" s="181"/>
      <c r="J12" s="71"/>
      <c r="K12" s="181">
        <f>SUM(K13:K13)</f>
        <v>0</v>
      </c>
      <c r="L12" s="174"/>
    </row>
    <row r="13" spans="2:12" ht="33.5" customHeight="1" x14ac:dyDescent="0.35">
      <c r="B13" s="73" t="s">
        <v>199</v>
      </c>
      <c r="C13" s="74"/>
      <c r="D13" s="79" t="s">
        <v>238</v>
      </c>
      <c r="E13" s="75" t="s">
        <v>19</v>
      </c>
      <c r="F13" s="76" t="s">
        <v>20</v>
      </c>
      <c r="G13" s="115">
        <v>25</v>
      </c>
      <c r="H13" s="77" t="s">
        <v>21</v>
      </c>
      <c r="I13" s="179"/>
      <c r="J13" s="77" t="str">
        <f t="shared" ref="J13" si="3">H13</f>
        <v>USD</v>
      </c>
      <c r="K13" s="179">
        <f t="shared" ref="K13" si="4">G13*I13</f>
        <v>0</v>
      </c>
      <c r="L13" s="163"/>
    </row>
    <row r="14" spans="2:12" s="12" customFormat="1" x14ac:dyDescent="0.35">
      <c r="B14" s="66">
        <v>4</v>
      </c>
      <c r="C14" s="67"/>
      <c r="D14" s="68" t="s">
        <v>203</v>
      </c>
      <c r="E14" s="69"/>
      <c r="F14" s="70"/>
      <c r="G14" s="87"/>
      <c r="H14" s="71"/>
      <c r="I14" s="181"/>
      <c r="J14" s="71"/>
      <c r="K14" s="181">
        <f>SUM(K15:K15)</f>
        <v>0</v>
      </c>
      <c r="L14" s="187"/>
    </row>
    <row r="15" spans="2:12" ht="22" customHeight="1" x14ac:dyDescent="0.35">
      <c r="B15" s="73" t="s">
        <v>222</v>
      </c>
      <c r="C15" s="74"/>
      <c r="D15" s="79" t="s">
        <v>237</v>
      </c>
      <c r="E15" s="75" t="s">
        <v>19</v>
      </c>
      <c r="F15" s="76" t="s">
        <v>20</v>
      </c>
      <c r="G15" s="88">
        <v>7</v>
      </c>
      <c r="H15" s="77" t="s">
        <v>21</v>
      </c>
      <c r="I15" s="179"/>
      <c r="J15" s="77" t="str">
        <f t="shared" ref="J15" si="5">H15</f>
        <v>USD</v>
      </c>
      <c r="K15" s="179">
        <f>G15*I15</f>
        <v>0</v>
      </c>
      <c r="L15" s="162"/>
    </row>
    <row r="16" spans="2:12" x14ac:dyDescent="0.35">
      <c r="B16" s="73"/>
      <c r="C16" s="74"/>
      <c r="D16" s="79"/>
      <c r="E16" s="75"/>
      <c r="F16" s="76"/>
      <c r="G16" s="88"/>
      <c r="H16" s="77"/>
      <c r="I16" s="179"/>
      <c r="J16" s="77"/>
      <c r="K16" s="179"/>
      <c r="L16" s="162"/>
    </row>
    <row r="17" spans="2:12" x14ac:dyDescent="0.35">
      <c r="B17" s="66">
        <v>5</v>
      </c>
      <c r="C17" s="67"/>
      <c r="D17" s="68" t="s">
        <v>85</v>
      </c>
      <c r="E17" s="69"/>
      <c r="F17" s="70"/>
      <c r="G17" s="87"/>
      <c r="H17" s="71"/>
      <c r="I17" s="181"/>
      <c r="J17" s="71">
        <f t="shared" ref="J17" si="6">H17</f>
        <v>0</v>
      </c>
      <c r="K17" s="181">
        <f>K18</f>
        <v>3200</v>
      </c>
      <c r="L17" s="186"/>
    </row>
    <row r="18" spans="2:12" ht="43.5" x14ac:dyDescent="0.35">
      <c r="B18" s="73" t="s">
        <v>223</v>
      </c>
      <c r="C18" s="74"/>
      <c r="D18" s="79" t="s">
        <v>204</v>
      </c>
      <c r="E18" s="75"/>
      <c r="F18" s="76" t="s">
        <v>25</v>
      </c>
      <c r="G18" s="88">
        <v>1</v>
      </c>
      <c r="H18" s="104" t="s">
        <v>21</v>
      </c>
      <c r="I18" s="189">
        <v>3200</v>
      </c>
      <c r="J18" s="104" t="s">
        <v>21</v>
      </c>
      <c r="K18" s="179">
        <f t="shared" ref="K18" si="7">G18*I18</f>
        <v>3200</v>
      </c>
      <c r="L18" s="160" t="s">
        <v>230</v>
      </c>
    </row>
    <row r="19" spans="2:12" x14ac:dyDescent="0.35">
      <c r="B19" s="80"/>
      <c r="C19" s="74"/>
      <c r="D19" s="79"/>
      <c r="E19" s="75"/>
      <c r="F19" s="76"/>
      <c r="G19" s="88"/>
      <c r="H19" s="77"/>
      <c r="I19" s="179"/>
      <c r="J19" s="77"/>
      <c r="K19" s="78"/>
      <c r="L19" s="162"/>
    </row>
    <row r="20" spans="2:12" ht="15" thickBot="1" x14ac:dyDescent="0.4">
      <c r="B20" s="90"/>
      <c r="C20" s="81"/>
      <c r="D20" s="82"/>
      <c r="E20" s="83"/>
      <c r="F20" s="84"/>
      <c r="G20" s="89"/>
      <c r="H20" s="85"/>
      <c r="I20" s="190"/>
      <c r="J20" s="85"/>
      <c r="K20" s="86"/>
      <c r="L20" s="164"/>
    </row>
    <row r="21" spans="2:12" s="12" customFormat="1" x14ac:dyDescent="0.35">
      <c r="B21" s="3"/>
      <c r="C21" s="3"/>
      <c r="D21" s="54" t="s">
        <v>200</v>
      </c>
      <c r="G21" s="51"/>
      <c r="H21" s="184" t="s">
        <v>21</v>
      </c>
      <c r="I21" s="184"/>
      <c r="J21" s="184"/>
      <c r="K21" s="183">
        <f>K6+K9+K12+K14+K17</f>
        <v>17942.080000000002</v>
      </c>
      <c r="L21" s="185"/>
    </row>
    <row r="22" spans="2:12" x14ac:dyDescent="0.35">
      <c r="D22" s="151" t="s">
        <v>224</v>
      </c>
      <c r="E22" s="12"/>
      <c r="F22" s="12"/>
      <c r="G22" s="150">
        <f>G7+G10+G13+G15</f>
        <v>107</v>
      </c>
    </row>
  </sheetData>
  <mergeCells count="10">
    <mergeCell ref="D4:D5"/>
    <mergeCell ref="B4:C5"/>
    <mergeCell ref="L4:L5"/>
    <mergeCell ref="K4:K5"/>
    <mergeCell ref="J4:J5"/>
    <mergeCell ref="H4:H5"/>
    <mergeCell ref="I4:I5"/>
    <mergeCell ref="G4:G5"/>
    <mergeCell ref="F4:F5"/>
    <mergeCell ref="E4:E5"/>
  </mergeCells>
  <phoneticPr fontId="3" type="noConversion"/>
  <dataValidations count="1">
    <dataValidation type="whole" operator="greaterThan" allowBlank="1" showInputMessage="1" showErrorMessage="1" error="Input Number" sqref="G1:G1048576" xr:uid="{99EF02C9-194F-4A6B-902D-83D6AD2AC0B6}">
      <formula1>0</formula1>
    </dataValidation>
  </dataValidation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79E6909F-0773-4C28-9EC8-52BEEFC7BEE8}">
          <x14:formula1>
            <xm:f>Validation!$B$3:$B$20</xm:f>
          </x14:formula1>
          <xm:sqref>E1:E1048576</xm:sqref>
        </x14:dataValidation>
        <x14:dataValidation type="list" allowBlank="1" showInputMessage="1" showErrorMessage="1" error="See Drop Down Menu" xr:uid="{E1EF2DA2-2C8F-41BB-B908-248688D1CC76}">
          <x14:formula1>
            <xm:f>Validation!$D$3:$D$17</xm:f>
          </x14:formula1>
          <xm:sqref>F1:F1048576</xm:sqref>
        </x14:dataValidation>
        <x14:dataValidation type="list" allowBlank="1" showInputMessage="1" showErrorMessage="1" xr:uid="{6611F370-B745-4535-A2E1-1CAD650E6C78}">
          <x14:formula1>
            <xm:f>Validation!$F$3:$F$12</xm:f>
          </x14:formula1>
          <xm:sqref>J1:J1048576 H1:H1048576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8C580D-2A54-4CD8-8B1D-46996DCE21C3}">
  <dimension ref="B1:Q36"/>
  <sheetViews>
    <sheetView zoomScale="90" zoomScaleNormal="90" workbookViewId="0">
      <pane xSplit="3" ySplit="8" topLeftCell="D9" activePane="bottomRight" state="frozen"/>
      <selection pane="topRight" activeCell="D1" sqref="D1"/>
      <selection pane="bottomLeft" activeCell="A9" sqref="A9"/>
      <selection pane="bottomRight" activeCell="C38" sqref="C38"/>
    </sheetView>
  </sheetViews>
  <sheetFormatPr defaultRowHeight="14.5" x14ac:dyDescent="0.35"/>
  <cols>
    <col min="1" max="1" width="1.1796875" customWidth="1"/>
    <col min="2" max="2" width="19.453125" style="1" customWidth="1"/>
    <col min="3" max="3" width="55.453125" customWidth="1"/>
    <col min="4" max="4" width="21.54296875" customWidth="1"/>
    <col min="5" max="5" width="7.26953125" customWidth="1"/>
    <col min="6" max="8" width="9.54296875" customWidth="1"/>
    <col min="9" max="9" width="5.1796875" style="8" customWidth="1"/>
    <col min="10" max="10" width="13.7265625" style="8" customWidth="1"/>
    <col min="11" max="11" width="9.453125" style="8" customWidth="1"/>
    <col min="12" max="14" width="16.26953125" style="8" customWidth="1"/>
    <col min="15" max="16" width="13.26953125" customWidth="1"/>
    <col min="17" max="17" width="50.453125" bestFit="1" customWidth="1"/>
  </cols>
  <sheetData>
    <row r="1" spans="2:17" x14ac:dyDescent="0.35">
      <c r="B1"/>
    </row>
    <row r="2" spans="2:17" x14ac:dyDescent="0.35">
      <c r="B2" t="s">
        <v>4</v>
      </c>
      <c r="C2" t="e">
        <f>#REF!</f>
        <v>#REF!</v>
      </c>
    </row>
    <row r="3" spans="2:17" x14ac:dyDescent="0.35">
      <c r="B3" t="s">
        <v>0</v>
      </c>
    </row>
    <row r="4" spans="2:17" x14ac:dyDescent="0.35">
      <c r="B4" t="s">
        <v>1</v>
      </c>
    </row>
    <row r="5" spans="2:17" x14ac:dyDescent="0.35">
      <c r="B5" t="s">
        <v>2</v>
      </c>
      <c r="C5" t="s">
        <v>26</v>
      </c>
    </row>
    <row r="6" spans="2:17" x14ac:dyDescent="0.35">
      <c r="B6"/>
    </row>
    <row r="7" spans="2:17" s="3" customFormat="1" ht="14.5" customHeight="1" x14ac:dyDescent="0.35">
      <c r="B7" s="249" t="s">
        <v>27</v>
      </c>
      <c r="C7" s="234" t="s">
        <v>4</v>
      </c>
      <c r="D7" s="240" t="s">
        <v>12</v>
      </c>
      <c r="E7" s="246" t="s">
        <v>13</v>
      </c>
      <c r="F7" s="253" t="s">
        <v>14</v>
      </c>
      <c r="G7" s="247" t="s">
        <v>28</v>
      </c>
      <c r="H7" s="57"/>
      <c r="I7" s="238" t="s">
        <v>15</v>
      </c>
      <c r="J7" s="236" t="s">
        <v>16</v>
      </c>
      <c r="K7" s="238" t="s">
        <v>15</v>
      </c>
      <c r="L7" s="236" t="s">
        <v>5</v>
      </c>
      <c r="M7" s="34" t="s">
        <v>5</v>
      </c>
      <c r="N7" s="34" t="s">
        <v>17</v>
      </c>
      <c r="O7" s="246" t="s">
        <v>6</v>
      </c>
      <c r="P7" s="247"/>
      <c r="Q7" s="240" t="s">
        <v>7</v>
      </c>
    </row>
    <row r="8" spans="2:17" s="3" customFormat="1" x14ac:dyDescent="0.35">
      <c r="B8" s="250"/>
      <c r="C8" s="251"/>
      <c r="D8" s="248"/>
      <c r="E8" s="252"/>
      <c r="F8" s="254"/>
      <c r="G8" s="255"/>
      <c r="H8" s="58"/>
      <c r="I8" s="245"/>
      <c r="J8" s="244"/>
      <c r="K8" s="245"/>
      <c r="L8" s="244"/>
      <c r="M8" s="36" t="s">
        <v>8</v>
      </c>
      <c r="N8" s="36" t="s">
        <v>18</v>
      </c>
      <c r="O8" s="49" t="s">
        <v>9</v>
      </c>
      <c r="P8" s="50" t="s">
        <v>10</v>
      </c>
      <c r="Q8" s="248"/>
    </row>
    <row r="9" spans="2:17" x14ac:dyDescent="0.35">
      <c r="B9" s="44">
        <v>4.2</v>
      </c>
      <c r="C9" s="27" t="s">
        <v>29</v>
      </c>
      <c r="D9" s="23"/>
      <c r="E9" s="32"/>
      <c r="G9" s="27"/>
      <c r="I9" s="29"/>
      <c r="J9" s="18"/>
      <c r="K9" s="29"/>
      <c r="L9" s="18"/>
      <c r="M9" s="21"/>
      <c r="N9" s="21"/>
      <c r="O9" s="32"/>
      <c r="P9" s="27"/>
      <c r="Q9" s="23"/>
    </row>
    <row r="10" spans="2:17" x14ac:dyDescent="0.35">
      <c r="B10" s="45" t="s">
        <v>30</v>
      </c>
      <c r="C10" s="42" t="s">
        <v>22</v>
      </c>
      <c r="D10" s="23"/>
      <c r="E10" s="32"/>
      <c r="G10" s="27"/>
      <c r="I10" s="29"/>
      <c r="J10" s="18"/>
      <c r="K10" s="29"/>
      <c r="L10" s="18"/>
      <c r="M10" s="21"/>
      <c r="N10" s="31">
        <f>IFERROR(SUMIFS(M:M, B:B, B10 &amp; "*"), "")</f>
        <v>2752.7144823367485</v>
      </c>
      <c r="O10" s="32"/>
      <c r="P10" s="27"/>
      <c r="Q10" s="23"/>
    </row>
    <row r="11" spans="2:17" x14ac:dyDescent="0.35">
      <c r="B11" s="44" t="s">
        <v>31</v>
      </c>
      <c r="C11" s="27" t="s">
        <v>22</v>
      </c>
      <c r="D11" s="23" t="s">
        <v>19</v>
      </c>
      <c r="E11" s="32" t="s">
        <v>20</v>
      </c>
      <c r="F11">
        <v>2</v>
      </c>
      <c r="G11" s="27">
        <v>2</v>
      </c>
      <c r="I11" s="29" t="s">
        <v>21</v>
      </c>
      <c r="J11" s="18">
        <v>400</v>
      </c>
      <c r="K11" s="29" t="str">
        <f>I11</f>
        <v>USD</v>
      </c>
      <c r="L11" s="18">
        <f>F11*G11*J11</f>
        <v>1600</v>
      </c>
      <c r="M11" s="21">
        <f>L11/_xlfn.XLOOKUP(K11,Validation!$F$3:$F$12,Validation!$G$3:$G$12,0)</f>
        <v>2446.8573176326654</v>
      </c>
      <c r="N11" s="21"/>
      <c r="O11" s="32"/>
      <c r="P11" s="27"/>
      <c r="Q11" s="23"/>
    </row>
    <row r="12" spans="2:17" x14ac:dyDescent="0.35">
      <c r="B12" s="44" t="s">
        <v>32</v>
      </c>
      <c r="C12" s="27" t="s">
        <v>33</v>
      </c>
      <c r="D12" s="23" t="s">
        <v>34</v>
      </c>
      <c r="E12" s="32" t="s">
        <v>35</v>
      </c>
      <c r="F12">
        <v>2</v>
      </c>
      <c r="G12" s="27">
        <v>1</v>
      </c>
      <c r="I12" s="29" t="s">
        <v>21</v>
      </c>
      <c r="J12" s="18">
        <v>100</v>
      </c>
      <c r="K12" s="29" t="str">
        <f t="shared" ref="K12:K34" si="0">I12</f>
        <v>USD</v>
      </c>
      <c r="L12" s="18">
        <f>F12*G12*J12</f>
        <v>200</v>
      </c>
      <c r="M12" s="21">
        <f>L12/_xlfn.XLOOKUP(K12,Validation!$F$3:$F$12,Validation!$G$3:$G$12,0)</f>
        <v>305.85716470408317</v>
      </c>
      <c r="N12" s="21"/>
      <c r="O12" s="32"/>
      <c r="P12" s="27"/>
      <c r="Q12" s="23"/>
    </row>
    <row r="13" spans="2:17" x14ac:dyDescent="0.35">
      <c r="B13" s="45" t="s">
        <v>36</v>
      </c>
      <c r="C13" s="42" t="s">
        <v>37</v>
      </c>
      <c r="D13" s="23"/>
      <c r="E13" s="32"/>
      <c r="G13" s="27"/>
      <c r="I13" s="29"/>
      <c r="J13" s="18"/>
      <c r="K13" s="29">
        <f t="shared" si="0"/>
        <v>0</v>
      </c>
      <c r="L13" s="18"/>
      <c r="M13" s="21"/>
      <c r="N13" s="31">
        <f>IFERROR(SUMIFS(M:M, B:B, B13 &amp; "*"), "")</f>
        <v>5927.8012230482109</v>
      </c>
      <c r="O13" s="32"/>
      <c r="P13" s="27"/>
      <c r="Q13" s="40" t="s">
        <v>38</v>
      </c>
    </row>
    <row r="14" spans="2:17" x14ac:dyDescent="0.35">
      <c r="B14" s="44" t="s">
        <v>39</v>
      </c>
      <c r="C14" s="27" t="s">
        <v>40</v>
      </c>
      <c r="D14" s="23" t="s">
        <v>41</v>
      </c>
      <c r="E14" s="32" t="s">
        <v>42</v>
      </c>
      <c r="F14">
        <v>10</v>
      </c>
      <c r="G14" s="27">
        <v>2</v>
      </c>
      <c r="I14" s="29" t="s">
        <v>21</v>
      </c>
      <c r="J14" s="18">
        <v>10</v>
      </c>
      <c r="K14" s="29" t="str">
        <f t="shared" si="0"/>
        <v>USD</v>
      </c>
      <c r="L14" s="18">
        <f>F14*G14*J14</f>
        <v>200</v>
      </c>
      <c r="M14" s="21">
        <f>L14/_xlfn.XLOOKUP(K14,Validation!$F$3:$F$12,Validation!$G$3:$G$12,0)</f>
        <v>305.85716470408317</v>
      </c>
      <c r="N14" s="21"/>
      <c r="O14" s="32"/>
      <c r="P14" s="27"/>
      <c r="Q14" s="23"/>
    </row>
    <row r="15" spans="2:17" x14ac:dyDescent="0.35">
      <c r="B15" s="44" t="s">
        <v>43</v>
      </c>
      <c r="C15" s="27" t="s">
        <v>44</v>
      </c>
      <c r="D15" s="23" t="s">
        <v>45</v>
      </c>
      <c r="E15" s="32" t="s">
        <v>42</v>
      </c>
      <c r="F15">
        <v>2</v>
      </c>
      <c r="G15" s="27">
        <v>5</v>
      </c>
      <c r="I15" s="29" t="s">
        <v>21</v>
      </c>
      <c r="J15" s="18">
        <f>'Participants Cost'!F4</f>
        <v>170</v>
      </c>
      <c r="K15" s="29" t="str">
        <f t="shared" si="0"/>
        <v>USD</v>
      </c>
      <c r="L15" s="18">
        <f t="shared" ref="L15:L34" si="1">F15*G15*J15</f>
        <v>1700</v>
      </c>
      <c r="M15" s="21">
        <f>L15/_xlfn.XLOOKUP(K15,Validation!$F$3:$F$12,Validation!$G$3:$G$12,0)</f>
        <v>2599.7858999847072</v>
      </c>
      <c r="N15" s="21"/>
      <c r="O15" s="32"/>
      <c r="P15" s="27"/>
      <c r="Q15" s="23"/>
    </row>
    <row r="16" spans="2:17" x14ac:dyDescent="0.35">
      <c r="B16" s="44" t="s">
        <v>46</v>
      </c>
      <c r="C16" s="27" t="s">
        <v>47</v>
      </c>
      <c r="D16" s="23" t="s">
        <v>48</v>
      </c>
      <c r="E16" s="32" t="s">
        <v>42</v>
      </c>
      <c r="F16">
        <v>2</v>
      </c>
      <c r="G16" s="27">
        <v>4</v>
      </c>
      <c r="I16" s="29" t="s">
        <v>21</v>
      </c>
      <c r="J16" s="18">
        <f>'Participants Cost'!E4</f>
        <v>170</v>
      </c>
      <c r="K16" s="29" t="str">
        <f t="shared" si="0"/>
        <v>USD</v>
      </c>
      <c r="L16" s="18">
        <f t="shared" si="1"/>
        <v>1360</v>
      </c>
      <c r="M16" s="21">
        <f>L16/_xlfn.XLOOKUP(K16,Validation!$F$3:$F$12,Validation!$G$3:$G$12,0)</f>
        <v>2079.8287199877655</v>
      </c>
      <c r="N16" s="21"/>
      <c r="O16" s="32"/>
      <c r="P16" s="27"/>
      <c r="Q16" s="23"/>
    </row>
    <row r="17" spans="2:17" x14ac:dyDescent="0.35">
      <c r="B17" s="44" t="s">
        <v>49</v>
      </c>
      <c r="C17" s="43" t="s">
        <v>50</v>
      </c>
      <c r="D17" s="23" t="s">
        <v>51</v>
      </c>
      <c r="E17" s="32"/>
      <c r="G17" s="27"/>
      <c r="I17" s="29"/>
      <c r="J17" s="18"/>
      <c r="K17" s="29">
        <f t="shared" si="0"/>
        <v>0</v>
      </c>
      <c r="L17" s="18">
        <f t="shared" si="1"/>
        <v>0</v>
      </c>
      <c r="M17" s="21"/>
      <c r="N17" s="21"/>
      <c r="O17" s="32"/>
      <c r="P17" s="27"/>
      <c r="Q17" s="23"/>
    </row>
    <row r="18" spans="2:17" x14ac:dyDescent="0.35">
      <c r="B18" s="44" t="s">
        <v>52</v>
      </c>
      <c r="C18" s="27" t="s">
        <v>53</v>
      </c>
      <c r="D18" s="23" t="s">
        <v>34</v>
      </c>
      <c r="E18" s="32"/>
      <c r="G18" s="27"/>
      <c r="I18" s="29"/>
      <c r="J18" s="18"/>
      <c r="K18" s="29">
        <f t="shared" si="0"/>
        <v>0</v>
      </c>
      <c r="L18" s="18">
        <f t="shared" si="1"/>
        <v>0</v>
      </c>
      <c r="M18" s="21"/>
      <c r="N18" s="21"/>
      <c r="O18" s="32"/>
      <c r="P18" s="27"/>
      <c r="Q18" s="40" t="s">
        <v>54</v>
      </c>
    </row>
    <row r="19" spans="2:17" x14ac:dyDescent="0.35">
      <c r="B19" s="44" t="s">
        <v>55</v>
      </c>
      <c r="C19" s="27" t="s">
        <v>56</v>
      </c>
      <c r="D19" s="23" t="s">
        <v>34</v>
      </c>
      <c r="E19" s="32"/>
      <c r="G19" s="27"/>
      <c r="I19" s="29"/>
      <c r="J19" s="18"/>
      <c r="K19" s="29">
        <f t="shared" si="0"/>
        <v>0</v>
      </c>
      <c r="L19" s="18">
        <f t="shared" si="1"/>
        <v>0</v>
      </c>
      <c r="M19" s="21"/>
      <c r="N19" s="21"/>
      <c r="O19" s="32"/>
      <c r="P19" s="27"/>
      <c r="Q19" s="23"/>
    </row>
    <row r="20" spans="2:17" x14ac:dyDescent="0.35">
      <c r="B20" s="44" t="s">
        <v>57</v>
      </c>
      <c r="C20" s="27" t="s">
        <v>58</v>
      </c>
      <c r="D20" s="23" t="s">
        <v>34</v>
      </c>
      <c r="E20" s="32" t="s">
        <v>35</v>
      </c>
      <c r="F20">
        <v>2</v>
      </c>
      <c r="G20" s="27">
        <v>1</v>
      </c>
      <c r="I20" s="29" t="s">
        <v>59</v>
      </c>
      <c r="J20" s="18">
        <v>5000000</v>
      </c>
      <c r="K20" s="29" t="str">
        <f t="shared" si="0"/>
        <v>IDR</v>
      </c>
      <c r="L20" s="18">
        <f t="shared" si="1"/>
        <v>10000000</v>
      </c>
      <c r="M20" s="21">
        <f>L20/_xlfn.XLOOKUP(K20,Validation!$F$3:$F$12,Validation!$G$3:$G$12,0)</f>
        <v>942.32943837165476</v>
      </c>
      <c r="N20" s="21"/>
      <c r="O20" s="32"/>
      <c r="P20" s="27"/>
      <c r="Q20" s="23"/>
    </row>
    <row r="21" spans="2:17" x14ac:dyDescent="0.35">
      <c r="B21" s="45" t="s">
        <v>60</v>
      </c>
      <c r="C21" s="42" t="s">
        <v>61</v>
      </c>
      <c r="D21" s="23" t="s">
        <v>24</v>
      </c>
      <c r="E21" s="32" t="s">
        <v>25</v>
      </c>
      <c r="F21">
        <v>100</v>
      </c>
      <c r="G21" s="27">
        <v>2</v>
      </c>
      <c r="I21" s="29" t="s">
        <v>59</v>
      </c>
      <c r="J21" s="18">
        <v>750000</v>
      </c>
      <c r="K21" s="29" t="str">
        <f t="shared" si="0"/>
        <v>IDR</v>
      </c>
      <c r="L21" s="18">
        <f t="shared" si="1"/>
        <v>150000000</v>
      </c>
      <c r="M21" s="21">
        <f>L21/_xlfn.XLOOKUP(K21,Validation!$F$3:$F$12,Validation!$G$3:$G$12,0)</f>
        <v>14134.941575574821</v>
      </c>
      <c r="N21" s="31">
        <f>IFERROR(SUMIFS(M:M, B:B, B21 &amp; "*"), "")</f>
        <v>14134.941575574821</v>
      </c>
      <c r="O21" s="32"/>
      <c r="P21" s="27"/>
      <c r="Q21" s="23"/>
    </row>
    <row r="22" spans="2:17" x14ac:dyDescent="0.35">
      <c r="B22" s="46" t="s">
        <v>62</v>
      </c>
      <c r="C22" s="43" t="s">
        <v>63</v>
      </c>
      <c r="D22" s="23" t="s">
        <v>24</v>
      </c>
      <c r="E22" s="32"/>
      <c r="G22" s="27"/>
      <c r="I22" s="29"/>
      <c r="J22" s="18"/>
      <c r="K22" s="29"/>
      <c r="L22" s="18"/>
      <c r="M22" s="21"/>
      <c r="N22" s="21"/>
      <c r="O22" s="32"/>
      <c r="P22" s="27"/>
      <c r="Q22" s="23"/>
    </row>
    <row r="23" spans="2:17" x14ac:dyDescent="0.35">
      <c r="B23" s="46" t="s">
        <v>64</v>
      </c>
      <c r="C23" s="43" t="s">
        <v>65</v>
      </c>
      <c r="D23" s="23" t="s">
        <v>24</v>
      </c>
      <c r="E23" s="32"/>
      <c r="G23" s="27"/>
      <c r="I23" s="29"/>
      <c r="J23" s="18"/>
      <c r="K23" s="29"/>
      <c r="L23" s="18"/>
      <c r="M23" s="21"/>
      <c r="N23" s="21"/>
      <c r="O23" s="32"/>
      <c r="P23" s="27"/>
      <c r="Q23" s="23"/>
    </row>
    <row r="24" spans="2:17" x14ac:dyDescent="0.35">
      <c r="B24" s="45" t="s">
        <v>66</v>
      </c>
      <c r="C24" s="42" t="s">
        <v>67</v>
      </c>
      <c r="D24" s="23" t="s">
        <v>24</v>
      </c>
      <c r="E24" s="32"/>
      <c r="G24" s="27"/>
      <c r="I24" s="29"/>
      <c r="J24" s="18"/>
      <c r="K24" s="29">
        <f t="shared" si="0"/>
        <v>0</v>
      </c>
      <c r="L24" s="18">
        <f t="shared" si="1"/>
        <v>0</v>
      </c>
      <c r="M24" s="21"/>
      <c r="N24" s="31">
        <f>IFERROR(SUMIFS(M:M, B:B, B24 &amp; "*"), "")</f>
        <v>0</v>
      </c>
      <c r="O24" s="32"/>
      <c r="P24" s="27"/>
      <c r="Q24" s="23"/>
    </row>
    <row r="25" spans="2:17" x14ac:dyDescent="0.35">
      <c r="B25" s="44" t="s">
        <v>68</v>
      </c>
      <c r="C25" t="s">
        <v>69</v>
      </c>
      <c r="D25" s="23" t="s">
        <v>24</v>
      </c>
      <c r="E25" s="32"/>
      <c r="G25" s="27"/>
      <c r="I25" s="29"/>
      <c r="J25" s="18"/>
      <c r="K25" s="29"/>
      <c r="L25" s="18"/>
      <c r="M25" s="21"/>
      <c r="N25" s="21"/>
      <c r="O25" s="32"/>
      <c r="P25" s="27"/>
      <c r="Q25" s="23"/>
    </row>
    <row r="26" spans="2:17" x14ac:dyDescent="0.35">
      <c r="B26" s="44" t="s">
        <v>70</v>
      </c>
      <c r="C26" t="s">
        <v>71</v>
      </c>
      <c r="D26" s="23" t="s">
        <v>24</v>
      </c>
      <c r="E26" s="32"/>
      <c r="G26" s="27"/>
      <c r="I26" s="29"/>
      <c r="J26" s="18"/>
      <c r="K26" s="29"/>
      <c r="L26" s="18"/>
      <c r="M26" s="21"/>
      <c r="N26" s="21"/>
      <c r="O26" s="32"/>
      <c r="P26" s="27"/>
      <c r="Q26" s="23"/>
    </row>
    <row r="27" spans="2:17" x14ac:dyDescent="0.35">
      <c r="B27" s="44" t="s">
        <v>72</v>
      </c>
      <c r="C27" s="43" t="s">
        <v>73</v>
      </c>
      <c r="D27" s="23" t="s">
        <v>24</v>
      </c>
      <c r="E27" s="32"/>
      <c r="G27" s="27"/>
      <c r="I27" s="29"/>
      <c r="J27" s="18"/>
      <c r="K27" s="29"/>
      <c r="L27" s="18"/>
      <c r="M27" s="21"/>
      <c r="N27" s="21"/>
      <c r="O27" s="32"/>
      <c r="P27" s="27"/>
      <c r="Q27" s="23"/>
    </row>
    <row r="28" spans="2:17" x14ac:dyDescent="0.35">
      <c r="B28" s="44" t="s">
        <v>74</v>
      </c>
      <c r="C28" s="27" t="s">
        <v>75</v>
      </c>
      <c r="D28" s="23" t="s">
        <v>24</v>
      </c>
      <c r="E28" s="32"/>
      <c r="G28" s="27"/>
      <c r="I28" s="29"/>
      <c r="J28" s="18"/>
      <c r="K28" s="29">
        <f t="shared" si="0"/>
        <v>0</v>
      </c>
      <c r="L28" s="18">
        <f t="shared" si="1"/>
        <v>0</v>
      </c>
      <c r="M28" s="21"/>
      <c r="N28" s="21"/>
      <c r="O28" s="32"/>
      <c r="P28" s="27"/>
      <c r="Q28" s="23"/>
    </row>
    <row r="29" spans="2:17" x14ac:dyDescent="0.35">
      <c r="B29" s="45" t="s">
        <v>76</v>
      </c>
      <c r="C29" s="42" t="s">
        <v>77</v>
      </c>
      <c r="D29" s="23" t="s">
        <v>24</v>
      </c>
      <c r="E29" s="32"/>
      <c r="G29" s="27"/>
      <c r="I29" s="29"/>
      <c r="J29" s="18"/>
      <c r="K29" s="29">
        <f t="shared" si="0"/>
        <v>0</v>
      </c>
      <c r="L29" s="18">
        <f t="shared" si="1"/>
        <v>0</v>
      </c>
      <c r="M29" s="21"/>
      <c r="N29" s="21"/>
      <c r="O29" s="32"/>
      <c r="P29" s="27"/>
      <c r="Q29" s="23"/>
    </row>
    <row r="30" spans="2:17" x14ac:dyDescent="0.35">
      <c r="B30" s="44" t="s">
        <v>78</v>
      </c>
      <c r="C30" s="43" t="s">
        <v>79</v>
      </c>
      <c r="D30" s="23"/>
      <c r="E30" s="32"/>
      <c r="G30" s="27"/>
      <c r="I30" s="29"/>
      <c r="J30" s="18"/>
      <c r="K30" s="29"/>
      <c r="L30" s="18"/>
      <c r="M30" s="21"/>
      <c r="N30" s="21"/>
      <c r="O30" s="32"/>
      <c r="P30" s="27"/>
      <c r="Q30" s="23"/>
    </row>
    <row r="31" spans="2:17" x14ac:dyDescent="0.35">
      <c r="B31" s="44" t="s">
        <v>80</v>
      </c>
      <c r="C31" s="27" t="s">
        <v>81</v>
      </c>
      <c r="D31" s="23" t="s">
        <v>24</v>
      </c>
      <c r="E31" s="32"/>
      <c r="G31" s="27"/>
      <c r="I31" s="29"/>
      <c r="J31" s="18"/>
      <c r="K31" s="29">
        <f t="shared" si="0"/>
        <v>0</v>
      </c>
      <c r="L31" s="18">
        <f t="shared" si="1"/>
        <v>0</v>
      </c>
      <c r="M31" s="21"/>
      <c r="N31" s="21"/>
      <c r="O31" s="32"/>
      <c r="P31" s="27"/>
      <c r="Q31" s="23"/>
    </row>
    <row r="32" spans="2:17" x14ac:dyDescent="0.35">
      <c r="B32" s="44" t="s">
        <v>82</v>
      </c>
      <c r="C32" s="27" t="s">
        <v>83</v>
      </c>
      <c r="D32" s="23" t="s">
        <v>24</v>
      </c>
      <c r="E32" s="32"/>
      <c r="G32" s="27"/>
      <c r="I32" s="29"/>
      <c r="J32" s="18"/>
      <c r="K32" s="29">
        <f t="shared" si="0"/>
        <v>0</v>
      </c>
      <c r="L32" s="18">
        <f t="shared" si="1"/>
        <v>0</v>
      </c>
      <c r="M32" s="21"/>
      <c r="N32" s="21"/>
      <c r="O32" s="32"/>
      <c r="P32" s="27"/>
      <c r="Q32" s="23"/>
    </row>
    <row r="33" spans="2:17" x14ac:dyDescent="0.35">
      <c r="B33" s="45" t="s">
        <v>84</v>
      </c>
      <c r="C33" s="42" t="s">
        <v>85</v>
      </c>
      <c r="D33" s="23" t="s">
        <v>24</v>
      </c>
      <c r="E33" s="32"/>
      <c r="G33" s="27"/>
      <c r="I33" s="29"/>
      <c r="J33" s="18"/>
      <c r="K33" s="29">
        <f t="shared" si="0"/>
        <v>0</v>
      </c>
      <c r="L33" s="18">
        <f t="shared" si="1"/>
        <v>0</v>
      </c>
      <c r="M33" s="21"/>
      <c r="N33" s="21"/>
      <c r="O33" s="32"/>
      <c r="P33" s="27"/>
      <c r="Q33" s="23"/>
    </row>
    <row r="34" spans="2:17" x14ac:dyDescent="0.35">
      <c r="B34" s="45" t="s">
        <v>86</v>
      </c>
      <c r="C34" s="42" t="s">
        <v>87</v>
      </c>
      <c r="D34" s="23" t="s">
        <v>88</v>
      </c>
      <c r="E34" s="32"/>
      <c r="G34" s="27"/>
      <c r="I34" s="29"/>
      <c r="J34" s="18"/>
      <c r="K34" s="29">
        <f t="shared" si="0"/>
        <v>0</v>
      </c>
      <c r="L34" s="18">
        <f t="shared" si="1"/>
        <v>0</v>
      </c>
      <c r="M34" s="21"/>
      <c r="N34" s="21"/>
      <c r="O34" s="32"/>
      <c r="P34" s="27"/>
      <c r="Q34" s="23"/>
    </row>
    <row r="35" spans="2:17" x14ac:dyDescent="0.35">
      <c r="B35" s="47"/>
      <c r="C35" s="27"/>
      <c r="D35" s="23"/>
      <c r="E35" s="32"/>
      <c r="G35" s="27"/>
      <c r="I35" s="29"/>
      <c r="J35" s="18"/>
      <c r="K35" s="29"/>
      <c r="L35" s="18"/>
      <c r="M35" s="21"/>
      <c r="N35" s="21"/>
      <c r="O35" s="32"/>
      <c r="P35" s="27"/>
      <c r="Q35" s="23"/>
    </row>
    <row r="36" spans="2:17" x14ac:dyDescent="0.35">
      <c r="B36" s="48"/>
      <c r="C36" s="28"/>
      <c r="D36" s="24"/>
      <c r="E36" s="33"/>
      <c r="F36" s="19"/>
      <c r="G36" s="28"/>
      <c r="H36" s="19"/>
      <c r="I36" s="30"/>
      <c r="J36" s="20"/>
      <c r="K36" s="30"/>
      <c r="L36" s="20"/>
      <c r="M36" s="22"/>
      <c r="N36" s="22"/>
      <c r="O36" s="33"/>
      <c r="P36" s="28"/>
      <c r="Q36" s="24"/>
    </row>
  </sheetData>
  <mergeCells count="12">
    <mergeCell ref="I7:I8"/>
    <mergeCell ref="B7:B8"/>
    <mergeCell ref="C7:C8"/>
    <mergeCell ref="D7:D8"/>
    <mergeCell ref="E7:E8"/>
    <mergeCell ref="F7:F8"/>
    <mergeCell ref="G7:G8"/>
    <mergeCell ref="J7:J8"/>
    <mergeCell ref="K7:K8"/>
    <mergeCell ref="L7:L8"/>
    <mergeCell ref="O7:P7"/>
    <mergeCell ref="Q7:Q8"/>
  </mergeCells>
  <phoneticPr fontId="3" type="noConversion"/>
  <dataValidations count="2">
    <dataValidation type="whole" operator="greaterThan" allowBlank="1" showInputMessage="1" showErrorMessage="1" error="Input Number" sqref="F1:F1048576" xr:uid="{E5FF1B0A-BFD5-4E73-80E2-E61EBC0FA08C}">
      <formula1>0</formula1>
    </dataValidation>
    <dataValidation operator="greaterThan" allowBlank="1" showInputMessage="1" showErrorMessage="1" error="Input Number" sqref="G1:H1048576" xr:uid="{8AFC8C59-0250-41BD-9555-645AC3745B17}"/>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C3980F07-F4B2-4284-9D26-09F40FE270B9}">
          <x14:formula1>
            <xm:f>Validation!$B$3:$B$20</xm:f>
          </x14:formula1>
          <xm:sqref>D1:D1048576</xm:sqref>
        </x14:dataValidation>
        <x14:dataValidation type="list" allowBlank="1" showInputMessage="1" showErrorMessage="1" error="See Drop Down Menu" xr:uid="{5D15BE89-6CCA-4072-9B46-79BFB4817FA5}">
          <x14:formula1>
            <xm:f>Validation!$D$3:$D$17</xm:f>
          </x14:formula1>
          <xm:sqref>E1:E1048576</xm:sqref>
        </x14:dataValidation>
        <x14:dataValidation type="list" allowBlank="1" showInputMessage="1" showErrorMessage="1" xr:uid="{1C52ACB8-F225-442A-8494-9FC6D3711C86}">
          <x14:formula1>
            <xm:f>Validation!$F$3:$F$12</xm:f>
          </x14:formula1>
          <xm:sqref>I1:I1048576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453AA-D15F-4504-ADBC-4EBF7FD00E8F}">
  <dimension ref="B1:O35"/>
  <sheetViews>
    <sheetView tabSelected="1" zoomScale="55" zoomScaleNormal="55" workbookViewId="0">
      <selection activeCell="N31" sqref="N31"/>
    </sheetView>
  </sheetViews>
  <sheetFormatPr defaultRowHeight="14.5" x14ac:dyDescent="0.35"/>
  <cols>
    <col min="1" max="1" width="1.1796875" customWidth="1"/>
    <col min="2" max="2" width="15.26953125" style="1" customWidth="1"/>
    <col min="3" max="3" width="46.7265625" style="59" customWidth="1"/>
    <col min="4" max="4" width="21.54296875" customWidth="1"/>
    <col min="5" max="5" width="9.453125" customWidth="1"/>
    <col min="6" max="7" width="10.81640625" customWidth="1"/>
    <col min="8" max="8" width="5.1796875" style="8" customWidth="1"/>
    <col min="9" max="9" width="15.81640625" style="60" customWidth="1"/>
    <col min="10" max="10" width="6" style="8" customWidth="1"/>
    <col min="11" max="11" width="17.1796875" style="60" customWidth="1"/>
    <col min="12" max="12" width="50.453125" bestFit="1" customWidth="1"/>
  </cols>
  <sheetData>
    <row r="1" spans="2:12" x14ac:dyDescent="0.35">
      <c r="B1"/>
    </row>
    <row r="2" spans="2:12" s="97" customFormat="1" x14ac:dyDescent="0.35">
      <c r="B2" s="161" t="s">
        <v>226</v>
      </c>
      <c r="C2" s="15" t="s">
        <v>231</v>
      </c>
      <c r="H2" s="144"/>
      <c r="I2" s="145"/>
      <c r="J2" s="144"/>
      <c r="K2" s="145"/>
    </row>
    <row r="3" spans="2:12" s="97" customFormat="1" ht="15" thickBot="1" x14ac:dyDescent="0.4">
      <c r="B3" s="161"/>
      <c r="C3" s="15"/>
      <c r="H3" s="144"/>
      <c r="I3" s="145"/>
      <c r="J3" s="144"/>
      <c r="K3" s="145"/>
    </row>
    <row r="4" spans="2:12" s="103" customFormat="1" ht="14.5" customHeight="1" x14ac:dyDescent="0.35">
      <c r="B4" s="269" t="s">
        <v>27</v>
      </c>
      <c r="C4" s="271" t="s">
        <v>4</v>
      </c>
      <c r="D4" s="258" t="s">
        <v>12</v>
      </c>
      <c r="E4" s="256" t="s">
        <v>13</v>
      </c>
      <c r="F4" s="274" t="s">
        <v>14</v>
      </c>
      <c r="G4" s="257" t="s">
        <v>89</v>
      </c>
      <c r="H4" s="261" t="s">
        <v>15</v>
      </c>
      <c r="I4" s="263" t="s">
        <v>16</v>
      </c>
      <c r="J4" s="265" t="s">
        <v>15</v>
      </c>
      <c r="K4" s="267" t="s">
        <v>225</v>
      </c>
      <c r="L4" s="258" t="s">
        <v>7</v>
      </c>
    </row>
    <row r="5" spans="2:12" s="103" customFormat="1" ht="15" thickBot="1" x14ac:dyDescent="0.4">
      <c r="B5" s="270"/>
      <c r="C5" s="272"/>
      <c r="D5" s="259"/>
      <c r="E5" s="273"/>
      <c r="F5" s="275"/>
      <c r="G5" s="260"/>
      <c r="H5" s="262"/>
      <c r="I5" s="264"/>
      <c r="J5" s="266"/>
      <c r="K5" s="268"/>
      <c r="L5" s="259"/>
    </row>
    <row r="6" spans="2:12" s="148" customFormat="1" ht="49.5" customHeight="1" x14ac:dyDescent="0.35">
      <c r="B6" s="147" t="str">
        <f>'Activities Budget'!B11</f>
        <v>2.1.2</v>
      </c>
      <c r="C6" s="191" t="s">
        <v>246</v>
      </c>
      <c r="D6" s="192"/>
      <c r="E6" s="193"/>
      <c r="F6" s="194"/>
      <c r="G6" s="195"/>
      <c r="H6" s="196"/>
      <c r="I6" s="197"/>
      <c r="J6" s="196"/>
      <c r="K6" s="222">
        <f>K12+K17+K23+K27+K31</f>
        <v>14742.08</v>
      </c>
      <c r="L6" s="127"/>
    </row>
    <row r="7" spans="2:12" x14ac:dyDescent="0.35">
      <c r="B7" s="17"/>
      <c r="C7" s="100" t="s">
        <v>201</v>
      </c>
      <c r="D7" s="23"/>
      <c r="E7" s="32"/>
      <c r="F7" s="12">
        <f>SUM(F8:F10)</f>
        <v>91</v>
      </c>
      <c r="G7" s="27"/>
      <c r="H7" s="29"/>
      <c r="I7" s="62"/>
      <c r="J7" s="29"/>
      <c r="K7" s="175"/>
      <c r="L7" s="23"/>
    </row>
    <row r="8" spans="2:12" x14ac:dyDescent="0.35">
      <c r="B8" s="17"/>
      <c r="C8" s="101" t="s">
        <v>210</v>
      </c>
      <c r="D8" s="23"/>
      <c r="E8" s="32" t="s">
        <v>42</v>
      </c>
      <c r="F8">
        <v>80</v>
      </c>
      <c r="G8" s="27"/>
      <c r="H8" s="29"/>
      <c r="I8" s="62"/>
      <c r="J8" s="29"/>
      <c r="K8" s="175"/>
      <c r="L8" s="23"/>
    </row>
    <row r="9" spans="2:12" x14ac:dyDescent="0.35">
      <c r="B9" s="17"/>
      <c r="C9" s="101" t="s">
        <v>209</v>
      </c>
      <c r="D9" s="23"/>
      <c r="E9" s="92" t="s">
        <v>42</v>
      </c>
      <c r="F9" s="146">
        <v>10</v>
      </c>
      <c r="G9" s="27"/>
      <c r="H9" s="29"/>
      <c r="I9" s="62"/>
      <c r="J9" s="29"/>
      <c r="K9" s="175"/>
      <c r="L9" s="23"/>
    </row>
    <row r="10" spans="2:12" x14ac:dyDescent="0.35">
      <c r="B10" s="17"/>
      <c r="C10" s="101" t="s">
        <v>239</v>
      </c>
      <c r="D10" s="23"/>
      <c r="E10" s="32" t="s">
        <v>42</v>
      </c>
      <c r="F10">
        <f>F23</f>
        <v>1</v>
      </c>
      <c r="G10" s="27"/>
      <c r="H10" s="29"/>
      <c r="I10" s="62"/>
      <c r="J10" s="29"/>
      <c r="K10" s="175"/>
      <c r="L10" s="23"/>
    </row>
    <row r="11" spans="2:12" x14ac:dyDescent="0.35">
      <c r="B11" s="17"/>
      <c r="C11" s="101"/>
      <c r="D11" s="23"/>
      <c r="E11" s="32"/>
      <c r="G11" s="27"/>
      <c r="H11" s="29"/>
      <c r="I11" s="62"/>
      <c r="J11" s="29"/>
      <c r="K11" s="175"/>
      <c r="L11" s="23"/>
    </row>
    <row r="12" spans="2:12" s="97" customFormat="1" ht="29" x14ac:dyDescent="0.35">
      <c r="B12" s="126" t="s">
        <v>212</v>
      </c>
      <c r="C12" s="119" t="s">
        <v>202</v>
      </c>
      <c r="D12" s="120"/>
      <c r="E12" s="121"/>
      <c r="F12" s="122"/>
      <c r="G12" s="123"/>
      <c r="H12" s="124"/>
      <c r="I12" s="125"/>
      <c r="J12" s="124"/>
      <c r="K12" s="176">
        <f>SUM(K13:K16)</f>
        <v>1370</v>
      </c>
      <c r="L12" s="165" t="s">
        <v>227</v>
      </c>
    </row>
    <row r="13" spans="2:12" x14ac:dyDescent="0.35">
      <c r="B13" s="17" t="s">
        <v>213</v>
      </c>
      <c r="C13" s="112" t="s">
        <v>249</v>
      </c>
      <c r="D13" s="23" t="s">
        <v>41</v>
      </c>
      <c r="E13" s="32" t="s">
        <v>42</v>
      </c>
      <c r="F13">
        <f>F9</f>
        <v>10</v>
      </c>
      <c r="G13" s="27">
        <v>3</v>
      </c>
      <c r="H13" s="29" t="s">
        <v>21</v>
      </c>
      <c r="I13" s="61">
        <v>19</v>
      </c>
      <c r="J13" s="29" t="str">
        <f t="shared" ref="J13:J15" si="0">H13</f>
        <v>USD</v>
      </c>
      <c r="K13" s="175">
        <f t="shared" ref="K13:K15" si="1">F13*G13*I13</f>
        <v>570</v>
      </c>
      <c r="L13" s="64"/>
    </row>
    <row r="14" spans="2:12" x14ac:dyDescent="0.35">
      <c r="B14" s="17" t="s">
        <v>214</v>
      </c>
      <c r="C14" s="95" t="s">
        <v>250</v>
      </c>
      <c r="D14" s="23" t="s">
        <v>41</v>
      </c>
      <c r="E14" s="32" t="s">
        <v>42</v>
      </c>
      <c r="F14">
        <f>F9</f>
        <v>10</v>
      </c>
      <c r="G14" s="27">
        <v>2</v>
      </c>
      <c r="H14" s="29" t="s">
        <v>21</v>
      </c>
      <c r="I14" s="61">
        <v>20</v>
      </c>
      <c r="J14" s="29" t="str">
        <f t="shared" si="0"/>
        <v>USD</v>
      </c>
      <c r="K14" s="175">
        <f t="shared" si="1"/>
        <v>400</v>
      </c>
      <c r="L14" s="64"/>
    </row>
    <row r="15" spans="2:12" s="97" customFormat="1" ht="19" customHeight="1" x14ac:dyDescent="0.35">
      <c r="B15" s="17" t="s">
        <v>215</v>
      </c>
      <c r="C15" s="95" t="s">
        <v>207</v>
      </c>
      <c r="D15" s="96" t="s">
        <v>41</v>
      </c>
      <c r="E15" s="92" t="s">
        <v>42</v>
      </c>
      <c r="F15" s="97">
        <f>F9</f>
        <v>10</v>
      </c>
      <c r="G15" s="93">
        <v>2</v>
      </c>
      <c r="H15" s="91" t="s">
        <v>21</v>
      </c>
      <c r="I15" s="98">
        <v>20</v>
      </c>
      <c r="J15" s="91" t="str">
        <f t="shared" si="0"/>
        <v>USD</v>
      </c>
      <c r="K15" s="149">
        <f t="shared" si="1"/>
        <v>400</v>
      </c>
      <c r="L15" s="114"/>
    </row>
    <row r="16" spans="2:12" x14ac:dyDescent="0.35">
      <c r="B16" s="17"/>
      <c r="C16" s="94"/>
      <c r="D16" s="23"/>
      <c r="E16" s="32"/>
      <c r="G16" s="27"/>
      <c r="H16" s="29"/>
      <c r="I16" s="111"/>
      <c r="J16" s="29"/>
      <c r="K16" s="175"/>
      <c r="L16" s="64"/>
    </row>
    <row r="17" spans="2:12" ht="32.25" customHeight="1" x14ac:dyDescent="0.35">
      <c r="B17" s="198" t="s">
        <v>247</v>
      </c>
      <c r="C17" s="199" t="s">
        <v>240</v>
      </c>
      <c r="D17" s="200"/>
      <c r="E17" s="201"/>
      <c r="F17" s="202"/>
      <c r="G17" s="203"/>
      <c r="H17" s="204"/>
      <c r="I17" s="205"/>
      <c r="J17" s="204">
        <f t="shared" ref="J17:J23" si="2">H17</f>
        <v>0</v>
      </c>
      <c r="K17" s="223">
        <f>SUM(K18:K22)</f>
        <v>483.08000000000004</v>
      </c>
      <c r="L17" s="165" t="s">
        <v>227</v>
      </c>
    </row>
    <row r="18" spans="2:12" s="97" customFormat="1" ht="37.5" customHeight="1" x14ac:dyDescent="0.35">
      <c r="B18" s="99"/>
      <c r="C18" s="95" t="s">
        <v>251</v>
      </c>
      <c r="D18" s="96" t="s">
        <v>45</v>
      </c>
      <c r="E18" s="92" t="s">
        <v>42</v>
      </c>
      <c r="F18" s="97">
        <f>F10</f>
        <v>1</v>
      </c>
      <c r="G18" s="93">
        <v>3</v>
      </c>
      <c r="H18" s="91" t="s">
        <v>21</v>
      </c>
      <c r="I18" s="98">
        <v>69.08</v>
      </c>
      <c r="J18" s="91" t="str">
        <f t="shared" si="2"/>
        <v>USD</v>
      </c>
      <c r="K18" s="149">
        <f>F18*G18*I18</f>
        <v>207.24</v>
      </c>
      <c r="L18" s="95"/>
    </row>
    <row r="19" spans="2:12" x14ac:dyDescent="0.35">
      <c r="B19" s="17"/>
      <c r="C19" s="94" t="s">
        <v>252</v>
      </c>
      <c r="D19" s="23" t="s">
        <v>48</v>
      </c>
      <c r="E19" s="32" t="s">
        <v>42</v>
      </c>
      <c r="F19" s="97">
        <f>F10</f>
        <v>1</v>
      </c>
      <c r="G19" s="27">
        <v>2</v>
      </c>
      <c r="H19" s="29" t="s">
        <v>21</v>
      </c>
      <c r="I19" s="61">
        <v>87.92</v>
      </c>
      <c r="J19" s="29" t="str">
        <f t="shared" si="2"/>
        <v>USD</v>
      </c>
      <c r="K19" s="175">
        <f t="shared" ref="K19:K24" si="3">F19*G19*I19</f>
        <v>175.84</v>
      </c>
      <c r="L19" s="23"/>
    </row>
    <row r="20" spans="2:12" x14ac:dyDescent="0.35">
      <c r="B20" s="17"/>
      <c r="C20" s="94" t="s">
        <v>241</v>
      </c>
      <c r="D20" s="23" t="s">
        <v>51</v>
      </c>
      <c r="E20" s="32" t="s">
        <v>42</v>
      </c>
      <c r="F20" s="97">
        <f>F10</f>
        <v>1</v>
      </c>
      <c r="G20" s="27">
        <v>2</v>
      </c>
      <c r="H20" s="29" t="s">
        <v>21</v>
      </c>
      <c r="I20" s="61">
        <v>50</v>
      </c>
      <c r="J20" s="29" t="str">
        <f t="shared" si="2"/>
        <v>USD</v>
      </c>
      <c r="K20" s="175">
        <f>F20*G20*I20</f>
        <v>100</v>
      </c>
      <c r="L20" s="23"/>
    </row>
    <row r="21" spans="2:12" x14ac:dyDescent="0.35">
      <c r="B21" s="17"/>
      <c r="C21" s="94"/>
      <c r="D21" s="23"/>
      <c r="E21" s="32"/>
      <c r="G21" s="27"/>
      <c r="H21" s="29"/>
      <c r="I21" s="61"/>
      <c r="J21" s="29"/>
      <c r="K21" s="175"/>
      <c r="L21" s="64"/>
    </row>
    <row r="22" spans="2:12" x14ac:dyDescent="0.35">
      <c r="B22" s="17"/>
      <c r="C22" s="94"/>
      <c r="D22" s="23"/>
      <c r="E22" s="32"/>
      <c r="G22" s="27"/>
      <c r="H22" s="29"/>
      <c r="I22" s="61"/>
      <c r="J22" s="29"/>
      <c r="K22" s="175"/>
      <c r="L22" s="23"/>
    </row>
    <row r="23" spans="2:12" s="97" customFormat="1" ht="38.25" customHeight="1" x14ac:dyDescent="0.35">
      <c r="B23" s="126" t="s">
        <v>248</v>
      </c>
      <c r="C23" s="206" t="s">
        <v>242</v>
      </c>
      <c r="D23" s="120"/>
      <c r="E23" s="121" t="s">
        <v>42</v>
      </c>
      <c r="F23" s="226">
        <f>SUM(F24:F26)</f>
        <v>1</v>
      </c>
      <c r="G23" s="123"/>
      <c r="H23" s="124" t="s">
        <v>21</v>
      </c>
      <c r="I23" s="125"/>
      <c r="J23" s="124" t="str">
        <f t="shared" si="2"/>
        <v>USD</v>
      </c>
      <c r="K23" s="176">
        <f>SUM(K24:K26)</f>
        <v>750</v>
      </c>
      <c r="L23" s="165" t="s">
        <v>227</v>
      </c>
    </row>
    <row r="24" spans="2:12" s="213" customFormat="1" ht="38" customHeight="1" x14ac:dyDescent="0.35">
      <c r="B24" s="17"/>
      <c r="C24" s="214" t="s">
        <v>243</v>
      </c>
      <c r="D24" s="215"/>
      <c r="E24" s="216"/>
      <c r="F24" s="207"/>
      <c r="G24" s="217"/>
      <c r="H24" s="218"/>
      <c r="I24" s="219"/>
      <c r="J24" s="218"/>
      <c r="K24" s="225">
        <f t="shared" si="3"/>
        <v>0</v>
      </c>
      <c r="L24" s="227" t="s">
        <v>255</v>
      </c>
    </row>
    <row r="25" spans="2:12" s="213" customFormat="1" x14ac:dyDescent="0.35">
      <c r="B25" s="17"/>
      <c r="C25" s="208" t="s">
        <v>244</v>
      </c>
      <c r="D25" s="209" t="s">
        <v>34</v>
      </c>
      <c r="E25" s="210" t="s">
        <v>42</v>
      </c>
      <c r="F25" s="65">
        <v>1</v>
      </c>
      <c r="G25" s="43">
        <v>1</v>
      </c>
      <c r="H25" s="211" t="s">
        <v>21</v>
      </c>
      <c r="I25" s="212">
        <v>1000</v>
      </c>
      <c r="J25" s="211" t="s">
        <v>21</v>
      </c>
      <c r="K25" s="224">
        <v>750</v>
      </c>
      <c r="L25" s="209"/>
    </row>
    <row r="26" spans="2:12" s="213" customFormat="1" ht="14.5" customHeight="1" x14ac:dyDescent="0.35">
      <c r="B26" s="17"/>
      <c r="C26" s="220"/>
      <c r="D26" s="221"/>
      <c r="E26" s="210"/>
      <c r="F26" s="65"/>
      <c r="G26" s="43"/>
      <c r="H26" s="211"/>
      <c r="I26" s="212"/>
      <c r="J26" s="211"/>
      <c r="K26" s="224"/>
      <c r="L26" s="40"/>
    </row>
    <row r="27" spans="2:12" s="113" customFormat="1" ht="30.75" customHeight="1" x14ac:dyDescent="0.35">
      <c r="B27" s="126" t="s">
        <v>216</v>
      </c>
      <c r="C27" s="119" t="s">
        <v>211</v>
      </c>
      <c r="D27" s="120"/>
      <c r="E27" s="121"/>
      <c r="F27" s="122"/>
      <c r="G27" s="123"/>
      <c r="H27" s="124"/>
      <c r="I27" s="125"/>
      <c r="J27" s="124">
        <f t="shared" ref="J27:J29" si="4">H27</f>
        <v>0</v>
      </c>
      <c r="K27" s="176">
        <f>SUM(K28:K30)</f>
        <v>12139</v>
      </c>
      <c r="L27" s="120"/>
    </row>
    <row r="28" spans="2:12" s="97" customFormat="1" ht="53.5" customHeight="1" x14ac:dyDescent="0.35">
      <c r="B28" s="99" t="s">
        <v>217</v>
      </c>
      <c r="C28" s="95" t="s">
        <v>245</v>
      </c>
      <c r="D28" s="96" t="s">
        <v>24</v>
      </c>
      <c r="E28" s="92" t="s">
        <v>42</v>
      </c>
      <c r="F28" s="97">
        <f>F7</f>
        <v>91</v>
      </c>
      <c r="G28" s="93">
        <v>1</v>
      </c>
      <c r="H28" s="91" t="s">
        <v>21</v>
      </c>
      <c r="I28" s="98">
        <v>29</v>
      </c>
      <c r="J28" s="91" t="str">
        <f t="shared" si="4"/>
        <v>USD</v>
      </c>
      <c r="K28" s="149">
        <f>F28*G28*I28</f>
        <v>2639</v>
      </c>
      <c r="L28" s="95" t="s">
        <v>228</v>
      </c>
    </row>
    <row r="29" spans="2:12" s="97" customFormat="1" ht="74" customHeight="1" x14ac:dyDescent="0.35">
      <c r="B29" s="99" t="s">
        <v>218</v>
      </c>
      <c r="C29" s="95" t="s">
        <v>253</v>
      </c>
      <c r="D29" s="96" t="s">
        <v>24</v>
      </c>
      <c r="E29" s="92" t="s">
        <v>23</v>
      </c>
      <c r="F29" s="97">
        <v>1</v>
      </c>
      <c r="G29" s="93">
        <v>1</v>
      </c>
      <c r="H29" s="91" t="s">
        <v>21</v>
      </c>
      <c r="I29" s="98">
        <v>9500</v>
      </c>
      <c r="J29" s="91" t="str">
        <f t="shared" si="4"/>
        <v>USD</v>
      </c>
      <c r="K29" s="149">
        <f t="shared" ref="K29" si="5">F29*G29*I29</f>
        <v>9500</v>
      </c>
      <c r="L29" s="160" t="s">
        <v>229</v>
      </c>
    </row>
    <row r="30" spans="2:12" s="97" customFormat="1" ht="21.5" customHeight="1" x14ac:dyDescent="0.35">
      <c r="B30" s="99"/>
      <c r="C30" s="95"/>
      <c r="D30" s="96"/>
      <c r="E30" s="92"/>
      <c r="G30" s="93"/>
      <c r="H30" s="91"/>
      <c r="I30" s="98"/>
      <c r="J30" s="91"/>
      <c r="K30" s="149"/>
      <c r="L30" s="95"/>
    </row>
    <row r="31" spans="2:12" s="113" customFormat="1" ht="29" x14ac:dyDescent="0.35">
      <c r="B31" s="166" t="s">
        <v>219</v>
      </c>
      <c r="C31" s="167" t="s">
        <v>87</v>
      </c>
      <c r="D31" s="168" t="s">
        <v>88</v>
      </c>
      <c r="E31" s="169"/>
      <c r="F31" s="170"/>
      <c r="G31" s="171"/>
      <c r="H31" s="172"/>
      <c r="I31" s="173"/>
      <c r="J31" s="172"/>
      <c r="K31" s="177">
        <f>K32+K33</f>
        <v>0</v>
      </c>
      <c r="L31" s="167" t="s">
        <v>208</v>
      </c>
    </row>
    <row r="32" spans="2:12" s="12" customFormat="1" x14ac:dyDescent="0.35">
      <c r="B32" s="99" t="s">
        <v>220</v>
      </c>
      <c r="C32" s="94" t="s">
        <v>205</v>
      </c>
      <c r="D32" s="117" t="s">
        <v>19</v>
      </c>
      <c r="E32" s="92"/>
      <c r="G32" s="26"/>
      <c r="H32" s="91" t="s">
        <v>21</v>
      </c>
      <c r="I32" s="118"/>
      <c r="J32" s="91" t="s">
        <v>21</v>
      </c>
      <c r="K32" s="178"/>
      <c r="L32" s="117"/>
    </row>
    <row r="33" spans="2:12" s="12" customFormat="1" x14ac:dyDescent="0.35">
      <c r="B33" s="99" t="s">
        <v>221</v>
      </c>
      <c r="C33" s="94" t="s">
        <v>206</v>
      </c>
      <c r="D33" s="117" t="s">
        <v>19</v>
      </c>
      <c r="E33" s="92"/>
      <c r="G33" s="26"/>
      <c r="H33" s="91" t="s">
        <v>21</v>
      </c>
      <c r="I33" s="118"/>
      <c r="J33" s="91" t="s">
        <v>21</v>
      </c>
      <c r="K33" s="178"/>
      <c r="L33" s="117"/>
    </row>
    <row r="34" spans="2:12" x14ac:dyDescent="0.35">
      <c r="B34" s="25"/>
      <c r="C34" s="94"/>
      <c r="D34" s="23"/>
      <c r="E34" s="32"/>
      <c r="G34" s="27"/>
      <c r="H34" s="29"/>
      <c r="I34" s="61"/>
      <c r="J34" s="29"/>
      <c r="K34" s="175"/>
      <c r="L34" s="23"/>
    </row>
    <row r="35" spans="2:12" ht="15" thickBot="1" x14ac:dyDescent="0.4">
      <c r="B35" s="35"/>
      <c r="C35" s="102"/>
      <c r="D35" s="24"/>
      <c r="E35" s="33"/>
      <c r="F35" s="19"/>
      <c r="G35" s="28"/>
      <c r="H35" s="30"/>
      <c r="I35" s="63"/>
      <c r="J35" s="30"/>
      <c r="K35" s="63"/>
      <c r="L35" s="24"/>
    </row>
  </sheetData>
  <mergeCells count="11">
    <mergeCell ref="B4:B5"/>
    <mergeCell ref="C4:C5"/>
    <mergeCell ref="D4:D5"/>
    <mergeCell ref="E4:E5"/>
    <mergeCell ref="F4:F5"/>
    <mergeCell ref="L4:L5"/>
    <mergeCell ref="G4:G5"/>
    <mergeCell ref="H4:H5"/>
    <mergeCell ref="I4:I5"/>
    <mergeCell ref="J4:J5"/>
    <mergeCell ref="K4:K5"/>
  </mergeCells>
  <phoneticPr fontId="3" type="noConversion"/>
  <dataValidations count="2">
    <dataValidation type="whole" operator="greaterThan" allowBlank="1" showInputMessage="1" showErrorMessage="1" error="Input Number" sqref="F1:F1048576" xr:uid="{9A9E75C4-37B1-4D01-B6BF-B700DCE0744F}">
      <formula1>0</formula1>
    </dataValidation>
    <dataValidation operator="greaterThan" allowBlank="1" showInputMessage="1" showErrorMessage="1" error="Input Number" sqref="G1:G1048576" xr:uid="{B73A2D74-E585-4366-AECD-D017B6B950F7}"/>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2647A-9AC9-47F6-9699-FE88321A5108}">
  <sheetPr>
    <tabColor rgb="FFFFC000"/>
  </sheetPr>
  <dimension ref="B2:K41"/>
  <sheetViews>
    <sheetView workbookViewId="0">
      <selection activeCell="E8" sqref="E8"/>
    </sheetView>
  </sheetViews>
  <sheetFormatPr defaultRowHeight="14.5" x14ac:dyDescent="0.35"/>
  <cols>
    <col min="1" max="1" width="2.7265625" customWidth="1"/>
    <col min="2" max="2" width="16.54296875" customWidth="1"/>
    <col min="3" max="3" width="13.7265625" bestFit="1" customWidth="1"/>
    <col min="4" max="4" width="14.453125" customWidth="1"/>
    <col min="5" max="5" width="17" customWidth="1"/>
    <col min="6" max="6" width="19.54296875" customWidth="1"/>
    <col min="7" max="7" width="17.1796875" customWidth="1"/>
    <col min="8" max="8" width="57.1796875" customWidth="1"/>
    <col min="9" max="9" width="28.54296875" customWidth="1"/>
    <col min="10" max="10" width="52.1796875" bestFit="1" customWidth="1"/>
    <col min="11" max="11" width="16.81640625" customWidth="1"/>
  </cols>
  <sheetData>
    <row r="2" spans="2:11" s="54" customFormat="1" ht="29" x14ac:dyDescent="0.35">
      <c r="B2" s="52" t="s">
        <v>94</v>
      </c>
      <c r="C2" s="52" t="s">
        <v>95</v>
      </c>
      <c r="D2" s="52" t="s">
        <v>96</v>
      </c>
      <c r="E2" s="52" t="s">
        <v>97</v>
      </c>
      <c r="F2" s="52" t="s">
        <v>45</v>
      </c>
      <c r="G2" s="53" t="s">
        <v>98</v>
      </c>
      <c r="H2" s="52" t="s">
        <v>99</v>
      </c>
      <c r="I2" s="53" t="s">
        <v>100</v>
      </c>
      <c r="J2" s="52" t="s">
        <v>101</v>
      </c>
      <c r="K2" s="10"/>
    </row>
    <row r="3" spans="2:11" x14ac:dyDescent="0.35">
      <c r="B3" t="s">
        <v>102</v>
      </c>
      <c r="C3" s="13">
        <v>240</v>
      </c>
      <c r="D3" s="11">
        <v>0.55000000000000004</v>
      </c>
      <c r="E3" s="13">
        <f>C3*D3</f>
        <v>132</v>
      </c>
      <c r="F3" s="13">
        <f>C3-E3</f>
        <v>108</v>
      </c>
      <c r="G3" s="16">
        <v>34</v>
      </c>
      <c r="H3" s="14" t="s">
        <v>103</v>
      </c>
      <c r="I3" s="16">
        <v>12</v>
      </c>
      <c r="J3" t="s">
        <v>104</v>
      </c>
      <c r="K3" s="15"/>
    </row>
    <row r="4" spans="2:11" x14ac:dyDescent="0.35">
      <c r="B4" t="s">
        <v>3</v>
      </c>
      <c r="C4" s="13">
        <v>340</v>
      </c>
      <c r="D4" s="11">
        <v>0.5</v>
      </c>
      <c r="E4" s="13">
        <f t="shared" ref="E4:E10" si="0">C4*D4</f>
        <v>170</v>
      </c>
      <c r="F4" s="13">
        <f t="shared" ref="F4:F10" si="1">C4-E4</f>
        <v>170</v>
      </c>
      <c r="G4" s="41">
        <v>10</v>
      </c>
      <c r="H4" s="14" t="s">
        <v>105</v>
      </c>
      <c r="I4" s="41">
        <v>10</v>
      </c>
      <c r="J4" t="s">
        <v>106</v>
      </c>
      <c r="K4" s="15"/>
    </row>
    <row r="5" spans="2:11" x14ac:dyDescent="0.35">
      <c r="B5" t="s">
        <v>107</v>
      </c>
      <c r="C5" s="13">
        <v>300</v>
      </c>
      <c r="D5" s="11">
        <v>0.6</v>
      </c>
      <c r="E5" s="13">
        <f t="shared" si="0"/>
        <v>180</v>
      </c>
      <c r="F5" s="13">
        <f t="shared" si="1"/>
        <v>120</v>
      </c>
      <c r="G5" s="16">
        <v>10</v>
      </c>
      <c r="H5" s="14" t="s">
        <v>108</v>
      </c>
      <c r="I5" s="16">
        <v>10</v>
      </c>
      <c r="J5" t="s">
        <v>109</v>
      </c>
      <c r="K5" s="15"/>
    </row>
    <row r="6" spans="2:11" x14ac:dyDescent="0.35">
      <c r="B6" t="s">
        <v>91</v>
      </c>
      <c r="C6" s="13">
        <v>283</v>
      </c>
      <c r="D6" s="11">
        <v>0.71</v>
      </c>
      <c r="E6" s="13">
        <f t="shared" si="0"/>
        <v>200.92999999999998</v>
      </c>
      <c r="F6" s="13">
        <f t="shared" si="1"/>
        <v>82.070000000000022</v>
      </c>
      <c r="G6" s="16">
        <v>12</v>
      </c>
      <c r="H6" s="14" t="s">
        <v>110</v>
      </c>
      <c r="I6" s="16">
        <v>10</v>
      </c>
      <c r="J6" t="s">
        <v>111</v>
      </c>
      <c r="K6" s="15"/>
    </row>
    <row r="7" spans="2:11" x14ac:dyDescent="0.35">
      <c r="B7" t="s">
        <v>112</v>
      </c>
      <c r="C7" s="13">
        <v>333</v>
      </c>
      <c r="D7" s="11">
        <v>0.68</v>
      </c>
      <c r="E7" s="13">
        <f t="shared" si="0"/>
        <v>226.44000000000003</v>
      </c>
      <c r="F7" s="13">
        <f t="shared" si="1"/>
        <v>106.55999999999997</v>
      </c>
      <c r="G7" s="16">
        <v>10</v>
      </c>
      <c r="H7" s="14" t="s">
        <v>113</v>
      </c>
      <c r="I7" s="16">
        <v>10</v>
      </c>
      <c r="J7" t="s">
        <v>114</v>
      </c>
      <c r="K7" s="15"/>
    </row>
    <row r="8" spans="2:11" x14ac:dyDescent="0.35">
      <c r="B8" t="s">
        <v>115</v>
      </c>
      <c r="C8" s="13">
        <v>300</v>
      </c>
      <c r="D8" s="11">
        <v>0.6</v>
      </c>
      <c r="E8" s="13">
        <f t="shared" si="0"/>
        <v>180</v>
      </c>
      <c r="F8" s="13">
        <f t="shared" si="1"/>
        <v>120</v>
      </c>
      <c r="G8" s="16">
        <v>12</v>
      </c>
      <c r="H8" s="14" t="s">
        <v>116</v>
      </c>
      <c r="I8" s="16">
        <v>12</v>
      </c>
      <c r="J8" t="s">
        <v>117</v>
      </c>
      <c r="K8" s="15"/>
    </row>
    <row r="9" spans="2:11" x14ac:dyDescent="0.35">
      <c r="B9" t="s">
        <v>118</v>
      </c>
      <c r="C9" s="13">
        <v>350</v>
      </c>
      <c r="D9" s="11">
        <v>0.55000000000000004</v>
      </c>
      <c r="E9" s="13">
        <f t="shared" si="0"/>
        <v>192.50000000000003</v>
      </c>
      <c r="F9" s="13">
        <f t="shared" si="1"/>
        <v>157.49999999999997</v>
      </c>
      <c r="G9" s="16">
        <v>12</v>
      </c>
      <c r="H9" s="14" t="s">
        <v>119</v>
      </c>
      <c r="I9" s="16">
        <v>12</v>
      </c>
      <c r="J9" t="s">
        <v>120</v>
      </c>
      <c r="K9" s="15"/>
    </row>
    <row r="10" spans="2:11" x14ac:dyDescent="0.35">
      <c r="B10" s="105" t="s">
        <v>26</v>
      </c>
      <c r="C10" s="106">
        <v>212</v>
      </c>
      <c r="D10" s="107">
        <v>0.56000000000000005</v>
      </c>
      <c r="E10" s="106">
        <f t="shared" si="0"/>
        <v>118.72000000000001</v>
      </c>
      <c r="F10" s="106">
        <f t="shared" si="1"/>
        <v>93.279999999999987</v>
      </c>
      <c r="G10" s="108">
        <v>12</v>
      </c>
      <c r="H10" s="110" t="s">
        <v>121</v>
      </c>
      <c r="I10" s="108">
        <v>10</v>
      </c>
      <c r="J10" s="105" t="s">
        <v>122</v>
      </c>
      <c r="K10" s="15"/>
    </row>
    <row r="13" spans="2:11" x14ac:dyDescent="0.35">
      <c r="B13" s="38" t="s">
        <v>123</v>
      </c>
    </row>
    <row r="14" spans="2:11" x14ac:dyDescent="0.35">
      <c r="B14" s="37" t="s">
        <v>124</v>
      </c>
      <c r="D14" s="39" t="s">
        <v>125</v>
      </c>
    </row>
    <row r="16" spans="2:11" x14ac:dyDescent="0.35">
      <c r="B16" s="12" t="s">
        <v>126</v>
      </c>
    </row>
    <row r="17" spans="2:7" x14ac:dyDescent="0.35">
      <c r="B17" s="51" t="s">
        <v>127</v>
      </c>
      <c r="C17" s="51" t="s">
        <v>128</v>
      </c>
      <c r="D17" s="51" t="s">
        <v>129</v>
      </c>
      <c r="E17" s="51" t="s">
        <v>130</v>
      </c>
      <c r="F17" s="51" t="s">
        <v>90</v>
      </c>
      <c r="G17" s="1"/>
    </row>
    <row r="18" spans="2:7" x14ac:dyDescent="0.35">
      <c r="B18" s="12" t="s">
        <v>131</v>
      </c>
      <c r="C18" s="13">
        <f>AVERAGE(D18:E18)</f>
        <v>122.5</v>
      </c>
      <c r="D18" s="13">
        <v>60</v>
      </c>
      <c r="E18" s="13">
        <v>185</v>
      </c>
      <c r="F18" s="55" t="s">
        <v>132</v>
      </c>
    </row>
    <row r="19" spans="2:7" x14ac:dyDescent="0.35">
      <c r="B19" s="12" t="s">
        <v>133</v>
      </c>
      <c r="C19" s="13">
        <f t="shared" ref="C19:C24" si="2">AVERAGE(D19:E19)</f>
        <v>242.5</v>
      </c>
      <c r="D19" s="13">
        <v>70</v>
      </c>
      <c r="E19" s="13">
        <v>415</v>
      </c>
      <c r="F19" t="s">
        <v>134</v>
      </c>
    </row>
    <row r="20" spans="2:7" x14ac:dyDescent="0.35">
      <c r="B20" s="12" t="s">
        <v>135</v>
      </c>
      <c r="C20" s="13">
        <f t="shared" si="2"/>
        <v>77.5</v>
      </c>
      <c r="D20" s="13">
        <v>65</v>
      </c>
      <c r="E20" s="13">
        <v>90</v>
      </c>
      <c r="F20" t="s">
        <v>136</v>
      </c>
    </row>
    <row r="21" spans="2:7" x14ac:dyDescent="0.35">
      <c r="B21" s="12" t="s">
        <v>93</v>
      </c>
      <c r="C21" s="13">
        <f t="shared" si="2"/>
        <v>100</v>
      </c>
      <c r="D21" s="13">
        <v>50</v>
      </c>
      <c r="E21" s="13">
        <v>150</v>
      </c>
      <c r="F21" t="s">
        <v>137</v>
      </c>
    </row>
    <row r="22" spans="2:7" x14ac:dyDescent="0.35">
      <c r="B22" s="12" t="s">
        <v>92</v>
      </c>
      <c r="C22" s="13">
        <f t="shared" si="2"/>
        <v>55</v>
      </c>
      <c r="D22" s="13">
        <v>50</v>
      </c>
      <c r="E22" s="13">
        <v>60</v>
      </c>
      <c r="F22" t="s">
        <v>138</v>
      </c>
    </row>
    <row r="23" spans="2:7" x14ac:dyDescent="0.35">
      <c r="B23" s="12" t="s">
        <v>91</v>
      </c>
      <c r="C23" s="13">
        <f t="shared" si="2"/>
        <v>65</v>
      </c>
      <c r="D23" s="13">
        <v>50</v>
      </c>
      <c r="E23" s="13">
        <v>80</v>
      </c>
      <c r="F23" t="s">
        <v>139</v>
      </c>
    </row>
    <row r="24" spans="2:7" x14ac:dyDescent="0.35">
      <c r="B24" s="109" t="s">
        <v>140</v>
      </c>
      <c r="C24" s="106">
        <f t="shared" si="2"/>
        <v>70.5</v>
      </c>
      <c r="D24" s="106">
        <v>46</v>
      </c>
      <c r="E24" s="106">
        <v>95</v>
      </c>
      <c r="F24" t="s">
        <v>141</v>
      </c>
    </row>
    <row r="26" spans="2:7" x14ac:dyDescent="0.35">
      <c r="B26" s="12" t="s">
        <v>142</v>
      </c>
    </row>
    <row r="27" spans="2:7" x14ac:dyDescent="0.35">
      <c r="B27" s="12" t="s">
        <v>94</v>
      </c>
      <c r="C27" s="12" t="s">
        <v>143</v>
      </c>
      <c r="D27" t="s">
        <v>129</v>
      </c>
      <c r="G27" s="12" t="s">
        <v>144</v>
      </c>
    </row>
    <row r="28" spans="2:7" x14ac:dyDescent="0.35">
      <c r="B28" s="12" t="s">
        <v>102</v>
      </c>
      <c r="C28">
        <f>AVERAGE(D28:E28)</f>
        <v>45</v>
      </c>
      <c r="D28">
        <v>35</v>
      </c>
      <c r="E28">
        <v>55</v>
      </c>
      <c r="G28" t="s">
        <v>145</v>
      </c>
    </row>
    <row r="29" spans="2:7" x14ac:dyDescent="0.35">
      <c r="B29" s="12" t="s">
        <v>3</v>
      </c>
      <c r="C29" t="s">
        <v>146</v>
      </c>
      <c r="D29">
        <v>35</v>
      </c>
      <c r="E29">
        <v>50</v>
      </c>
      <c r="G29" t="s">
        <v>147</v>
      </c>
    </row>
    <row r="30" spans="2:7" x14ac:dyDescent="0.35">
      <c r="B30" s="12" t="s">
        <v>107</v>
      </c>
      <c r="C30" t="s">
        <v>146</v>
      </c>
      <c r="D30">
        <v>35</v>
      </c>
      <c r="E30">
        <v>50</v>
      </c>
      <c r="G30" t="s">
        <v>148</v>
      </c>
    </row>
    <row r="31" spans="2:7" x14ac:dyDescent="0.35">
      <c r="B31" s="12" t="s">
        <v>91</v>
      </c>
      <c r="C31" t="s">
        <v>149</v>
      </c>
      <c r="D31">
        <v>40</v>
      </c>
      <c r="E31">
        <v>65</v>
      </c>
      <c r="G31" t="s">
        <v>150</v>
      </c>
    </row>
    <row r="32" spans="2:7" x14ac:dyDescent="0.35">
      <c r="B32" s="12" t="s">
        <v>112</v>
      </c>
      <c r="C32" t="s">
        <v>146</v>
      </c>
      <c r="D32">
        <v>35</v>
      </c>
      <c r="E32">
        <v>50</v>
      </c>
      <c r="G32" t="s">
        <v>151</v>
      </c>
    </row>
    <row r="33" spans="2:7" x14ac:dyDescent="0.35">
      <c r="B33" s="12" t="s">
        <v>152</v>
      </c>
      <c r="C33" t="s">
        <v>149</v>
      </c>
      <c r="D33">
        <v>40</v>
      </c>
      <c r="E33">
        <v>65</v>
      </c>
      <c r="G33" t="s">
        <v>153</v>
      </c>
    </row>
    <row r="34" spans="2:7" x14ac:dyDescent="0.35">
      <c r="B34" s="12" t="s">
        <v>154</v>
      </c>
      <c r="C34" t="s">
        <v>149</v>
      </c>
      <c r="D34">
        <v>40</v>
      </c>
      <c r="E34">
        <v>65</v>
      </c>
      <c r="G34" t="s">
        <v>155</v>
      </c>
    </row>
    <row r="35" spans="2:7" x14ac:dyDescent="0.35">
      <c r="B35" s="109" t="s">
        <v>26</v>
      </c>
      <c r="C35" s="105" t="s">
        <v>156</v>
      </c>
      <c r="D35" s="105">
        <v>35</v>
      </c>
      <c r="E35" s="105">
        <v>55</v>
      </c>
      <c r="G35" t="s">
        <v>157</v>
      </c>
    </row>
    <row r="37" spans="2:7" ht="17.5" x14ac:dyDescent="0.4">
      <c r="B37" s="56" t="s">
        <v>158</v>
      </c>
    </row>
    <row r="38" spans="2:7" x14ac:dyDescent="0.35">
      <c r="B38" t="s">
        <v>159</v>
      </c>
    </row>
    <row r="39" spans="2:7" x14ac:dyDescent="0.35">
      <c r="B39" s="12" t="s">
        <v>160</v>
      </c>
    </row>
    <row r="40" spans="2:7" x14ac:dyDescent="0.35">
      <c r="B40" t="s">
        <v>161</v>
      </c>
    </row>
    <row r="41" spans="2:7" x14ac:dyDescent="0.35">
      <c r="B41" t="s">
        <v>162</v>
      </c>
    </row>
  </sheetData>
  <hyperlinks>
    <hyperlink ref="D14" r:id="rId1" xr:uid="{21D22F96-18D3-4543-B6F2-7E89C18A581D}"/>
  </hyperlinks>
  <pageMargins left="0.7" right="0.7" top="0.75" bottom="0.75" header="0.3" footer="0.3"/>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workbookViewId="0">
      <selection activeCell="I28" sqref="I28"/>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164</v>
      </c>
      <c r="B2" s="4" t="s">
        <v>165</v>
      </c>
      <c r="D2" s="4" t="s">
        <v>166</v>
      </c>
      <c r="F2" s="4" t="s">
        <v>167</v>
      </c>
      <c r="G2" s="4" t="s">
        <v>168</v>
      </c>
    </row>
    <row r="3" spans="1:7" x14ac:dyDescent="0.35">
      <c r="A3" s="5" t="s">
        <v>169</v>
      </c>
      <c r="B3" s="6" t="s">
        <v>170</v>
      </c>
      <c r="D3" t="s">
        <v>171</v>
      </c>
      <c r="F3" t="s">
        <v>8</v>
      </c>
      <c r="G3">
        <v>1</v>
      </c>
    </row>
    <row r="4" spans="1:7" x14ac:dyDescent="0.35">
      <c r="A4" s="5" t="s">
        <v>169</v>
      </c>
      <c r="B4" s="6" t="s">
        <v>172</v>
      </c>
      <c r="D4" t="s">
        <v>42</v>
      </c>
      <c r="F4" t="s">
        <v>21</v>
      </c>
      <c r="G4">
        <v>0.65390000000000004</v>
      </c>
    </row>
    <row r="5" spans="1:7" x14ac:dyDescent="0.35">
      <c r="A5" s="5" t="s">
        <v>169</v>
      </c>
      <c r="B5" s="6" t="s">
        <v>173</v>
      </c>
      <c r="D5" t="s">
        <v>174</v>
      </c>
      <c r="F5" t="s">
        <v>175</v>
      </c>
      <c r="G5" s="9">
        <v>14015</v>
      </c>
    </row>
    <row r="6" spans="1:7" x14ac:dyDescent="0.35">
      <c r="A6" s="5" t="s">
        <v>169</v>
      </c>
      <c r="B6" s="6" t="s">
        <v>24</v>
      </c>
      <c r="D6" t="s">
        <v>35</v>
      </c>
      <c r="F6" t="s">
        <v>59</v>
      </c>
      <c r="G6" s="9">
        <v>10612</v>
      </c>
    </row>
    <row r="7" spans="1:7" x14ac:dyDescent="0.35">
      <c r="A7" s="5" t="s">
        <v>169</v>
      </c>
      <c r="B7" s="6" t="s">
        <v>176</v>
      </c>
      <c r="D7" t="s">
        <v>25</v>
      </c>
      <c r="F7" t="s">
        <v>177</v>
      </c>
      <c r="G7" s="9">
        <v>17106</v>
      </c>
    </row>
    <row r="8" spans="1:7" x14ac:dyDescent="0.35">
      <c r="A8" s="5" t="s">
        <v>169</v>
      </c>
      <c r="B8" s="6" t="s">
        <v>19</v>
      </c>
      <c r="D8" t="s">
        <v>178</v>
      </c>
      <c r="F8" t="s">
        <v>179</v>
      </c>
      <c r="G8">
        <v>2.77</v>
      </c>
    </row>
    <row r="9" spans="1:7" x14ac:dyDescent="0.35">
      <c r="A9" s="5" t="s">
        <v>169</v>
      </c>
      <c r="B9" s="6" t="s">
        <v>180</v>
      </c>
      <c r="D9" t="s">
        <v>181</v>
      </c>
      <c r="F9" t="s">
        <v>182</v>
      </c>
      <c r="G9">
        <v>0.83599999999999997</v>
      </c>
    </row>
    <row r="10" spans="1:7" x14ac:dyDescent="0.35">
      <c r="A10" s="5" t="s">
        <v>169</v>
      </c>
      <c r="B10" s="6" t="s">
        <v>183</v>
      </c>
      <c r="D10" t="s">
        <v>13</v>
      </c>
      <c r="F10" t="s">
        <v>184</v>
      </c>
      <c r="G10">
        <v>1.087</v>
      </c>
    </row>
    <row r="11" spans="1:7" x14ac:dyDescent="0.35">
      <c r="A11" s="5" t="s">
        <v>169</v>
      </c>
      <c r="B11" s="6" t="s">
        <v>185</v>
      </c>
      <c r="D11" t="s">
        <v>23</v>
      </c>
      <c r="F11" t="s">
        <v>186</v>
      </c>
      <c r="G11">
        <v>21.26</v>
      </c>
    </row>
    <row r="12" spans="1:7" x14ac:dyDescent="0.35">
      <c r="A12" s="5" t="s">
        <v>169</v>
      </c>
      <c r="B12" s="6" t="s">
        <v>163</v>
      </c>
      <c r="D12" t="s">
        <v>187</v>
      </c>
      <c r="F12" t="s">
        <v>188</v>
      </c>
      <c r="G12">
        <v>39.119999999999997</v>
      </c>
    </row>
    <row r="13" spans="1:7" x14ac:dyDescent="0.35">
      <c r="A13" s="5" t="s">
        <v>189</v>
      </c>
      <c r="B13" s="6" t="s">
        <v>88</v>
      </c>
      <c r="D13" t="s">
        <v>20</v>
      </c>
    </row>
    <row r="14" spans="1:7" x14ac:dyDescent="0.35">
      <c r="A14" s="5" t="s">
        <v>190</v>
      </c>
      <c r="B14" s="6" t="s">
        <v>34</v>
      </c>
      <c r="D14" t="s">
        <v>191</v>
      </c>
    </row>
    <row r="15" spans="1:7" x14ac:dyDescent="0.35">
      <c r="A15" s="5" t="s">
        <v>190</v>
      </c>
      <c r="B15" s="6" t="s">
        <v>48</v>
      </c>
      <c r="D15" t="s">
        <v>192</v>
      </c>
    </row>
    <row r="16" spans="1:7" x14ac:dyDescent="0.35">
      <c r="A16" s="5" t="s">
        <v>190</v>
      </c>
      <c r="B16" s="6" t="s">
        <v>51</v>
      </c>
      <c r="D16" t="s">
        <v>193</v>
      </c>
    </row>
    <row r="17" spans="1:4" x14ac:dyDescent="0.35">
      <c r="A17" s="5" t="s">
        <v>190</v>
      </c>
      <c r="B17" s="6" t="s">
        <v>45</v>
      </c>
      <c r="D17" t="s">
        <v>194</v>
      </c>
    </row>
    <row r="18" spans="1:4" x14ac:dyDescent="0.35">
      <c r="A18" s="5" t="s">
        <v>190</v>
      </c>
      <c r="B18" s="6" t="s">
        <v>195</v>
      </c>
    </row>
    <row r="19" spans="1:4" x14ac:dyDescent="0.35">
      <c r="A19" s="5" t="s">
        <v>190</v>
      </c>
      <c r="B19" s="6" t="s">
        <v>41</v>
      </c>
    </row>
    <row r="20" spans="1:4" x14ac:dyDescent="0.35">
      <c r="A20" s="5" t="s">
        <v>190</v>
      </c>
      <c r="B20" s="7" t="s">
        <v>196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hotoCaption xmlns="42eb1d1e-26ca-4e13-89cf-4f11b67eb4f8" xsi:nil="true"/>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Use xmlns="42eb1d1e-26ca-4e13-89cf-4f11b67eb4f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B781125-463A-45B9-BF36-848E59CFCF92}">
  <ds:schemaRefs>
    <ds:schemaRef ds:uri="http://schemas.microsoft.com/sharepoint/v3/contenttype/forms"/>
  </ds:schemaRefs>
</ds:datastoreItem>
</file>

<file path=customXml/itemProps2.xml><?xml version="1.0" encoding="utf-8"?>
<ds:datastoreItem xmlns:ds="http://schemas.openxmlformats.org/officeDocument/2006/customXml" ds:itemID="{D1FE1AA3-20D4-4628-88BC-AC3DF42BBD61}">
  <ds:schemaRefs>
    <ds:schemaRef ds:uri="http://schemas.microsoft.com/office/2006/metadata/properties"/>
    <ds:schemaRef ds:uri="http://schemas.microsoft.com/office/infopath/2007/PartnerControls"/>
    <ds:schemaRef ds:uri="42eb1d1e-26ca-4e13-89cf-4f11b67eb4f8"/>
    <ds:schemaRef ds:uri="1ba2c7f5-bec0-4c2e-bb24-613281d15fab"/>
  </ds:schemaRefs>
</ds:datastoreItem>
</file>

<file path=customXml/itemProps3.xml><?xml version="1.0" encoding="utf-8"?>
<ds:datastoreItem xmlns:ds="http://schemas.openxmlformats.org/officeDocument/2006/customXml" ds:itemID="{E0440F77-B9B1-4189-AC39-B901BF772D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Activities Budget</vt:lpstr>
      <vt:lpstr>4.2. Event 1</vt:lpstr>
      <vt:lpstr>Workshop</vt:lpstr>
      <vt:lpstr>Participants Cost</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Molyaneth Heng</cp:lastModifiedBy>
  <cp:revision/>
  <dcterms:created xsi:type="dcterms:W3CDTF">2025-07-08T10:56:34Z</dcterms:created>
  <dcterms:modified xsi:type="dcterms:W3CDTF">2026-10-13T08:18:07Z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ies>
</file>