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TRANG.DUONG\Downloads\"/>
    </mc:Choice>
  </mc:AlternateContent>
  <xr:revisionPtr revIDLastSave="0" documentId="13_ncr:1_{D083D3E9-01C4-4362-A795-472696B5BE07}" xr6:coauthVersionLast="47" xr6:coauthVersionMax="47" xr10:uidLastSave="{00000000-0000-0000-0000-000000000000}"/>
  <bookViews>
    <workbookView xWindow="-120" yWindow="-16320" windowWidth="29040" windowHeight="15720" tabRatio="824" activeTab="1" xr2:uid="{B20238D0-815D-425F-9423-BA7E72EB5618}"/>
  </bookViews>
  <sheets>
    <sheet name="Activities Budget-Final" sheetId="30" r:id="rId1"/>
    <sheet name="2. Event " sheetId="24" r:id="rId2"/>
    <sheet name="Validation" sheetId="4" r:id="rId3"/>
  </sheets>
  <definedNames>
    <definedName name="_xlnm._FilterDatabase" localSheetId="0" hidden="1">'Activities Budget-Final'!$B$5:$K$5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24" l="1"/>
  <c r="J21" i="24"/>
  <c r="J22" i="24"/>
  <c r="J23" i="24"/>
  <c r="J24" i="24"/>
  <c r="J25" i="24"/>
  <c r="K25" i="24" l="1"/>
  <c r="C16" i="30"/>
  <c r="C15" i="30"/>
  <c r="C14" i="30"/>
  <c r="H11" i="30"/>
  <c r="I11" i="30" s="1"/>
  <c r="H10" i="30"/>
  <c r="I10" i="30" s="1"/>
  <c r="G23" i="30"/>
  <c r="C1" i="24"/>
  <c r="C18" i="30" l="1"/>
  <c r="C17" i="30"/>
  <c r="H26" i="30"/>
  <c r="I26" i="30" s="1"/>
  <c r="J25" i="30" s="1"/>
  <c r="H23" i="30"/>
  <c r="I23" i="30" s="1"/>
  <c r="C20" i="30"/>
  <c r="C19" i="30"/>
  <c r="H9" i="30"/>
  <c r="I9" i="30" s="1"/>
  <c r="H8" i="30"/>
  <c r="I8" i="30" s="1"/>
  <c r="J7" i="30" s="1"/>
  <c r="J22" i="30" l="1"/>
  <c r="J28" i="24" l="1"/>
  <c r="J27" i="24"/>
  <c r="J19" i="24"/>
  <c r="J16" i="24"/>
  <c r="J15" i="24"/>
  <c r="K15" i="24" s="1"/>
  <c r="J14" i="24"/>
  <c r="J13" i="24"/>
  <c r="J12" i="24"/>
  <c r="K12" i="24" s="1"/>
  <c r="L7" i="24" l="1"/>
  <c r="K13" i="24"/>
  <c r="K14" i="24"/>
  <c r="K24" i="24"/>
  <c r="K21" i="24"/>
  <c r="K23" i="24"/>
  <c r="K16" i="24"/>
  <c r="K19" i="24"/>
  <c r="K22" i="24"/>
  <c r="K20" i="24" l="1"/>
  <c r="L18" i="24" s="1"/>
  <c r="L11" i="24"/>
  <c r="G17" i="30"/>
  <c r="H17" i="30" s="1"/>
  <c r="I17" i="30" s="1"/>
  <c r="G15" i="30"/>
  <c r="G16" i="30" l="1"/>
  <c r="H16" i="30" s="1"/>
  <c r="I16" i="30" s="1"/>
  <c r="L28" i="24"/>
  <c r="G20" i="30" s="1"/>
  <c r="H20" i="30" s="1"/>
  <c r="I20" i="30" s="1"/>
  <c r="L27" i="24"/>
  <c r="G18" i="30"/>
  <c r="H18" i="30" s="1"/>
  <c r="I18" i="30" s="1"/>
  <c r="H14" i="30"/>
  <c r="H15" i="30"/>
  <c r="I15" i="30" s="1"/>
  <c r="L6" i="24" l="1"/>
  <c r="G19" i="30"/>
  <c r="H19" i="30" s="1"/>
  <c r="I19" i="30" s="1"/>
  <c r="J14" i="30" l="1"/>
  <c r="J29" i="30" s="1"/>
  <c r="J30" i="3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Duong, Trang</author>
  </authors>
  <commentList>
    <comment ref="F4" authorId="0" shapeId="0" xr:uid="{5FF8A5EE-7DEA-4A56-BEAD-895EC04EF6A5}">
      <text>
        <r>
          <rPr>
            <b/>
            <sz val="9"/>
            <color indexed="81"/>
            <rFont val="Tahoma"/>
            <family val="2"/>
          </rPr>
          <t>Duong, Trang:</t>
        </r>
        <r>
          <rPr>
            <sz val="9"/>
            <color indexed="81"/>
            <rFont val="Tahoma"/>
            <family val="2"/>
          </rPr>
          <t xml:space="preserve">
The currency indicated in this column may be revised to reflect the bidder's preferred currency.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Duong, Trang</author>
  </authors>
  <commentList>
    <comment ref="H4" authorId="0" shapeId="0" xr:uid="{4F6A450E-C2B0-4983-8C2C-1DAFC16D0192}">
      <text>
        <r>
          <rPr>
            <b/>
            <sz val="9"/>
            <color indexed="81"/>
            <rFont val="Tahoma"/>
            <family val="2"/>
          </rPr>
          <t>Duong, Trang:</t>
        </r>
        <r>
          <rPr>
            <sz val="9"/>
            <color indexed="81"/>
            <rFont val="Tahoma"/>
            <family val="2"/>
          </rPr>
          <t xml:space="preserve">
The currency indicated in this column may be revised to reflect the bidder's preferred currency.</t>
        </r>
      </text>
    </comment>
  </commentList>
</comments>
</file>

<file path=xl/sharedStrings.xml><?xml version="1.0" encoding="utf-8"?>
<sst xmlns="http://schemas.openxmlformats.org/spreadsheetml/2006/main" count="208" uniqueCount="114">
  <si>
    <t>Project Name</t>
  </si>
  <si>
    <t>Activity Name</t>
  </si>
  <si>
    <t>Total Cost</t>
  </si>
  <si>
    <t>Remarks</t>
  </si>
  <si>
    <t>AUD</t>
  </si>
  <si>
    <t>Activity</t>
  </si>
  <si>
    <t>Category</t>
  </si>
  <si>
    <t>Unit</t>
  </si>
  <si>
    <t>Quantity</t>
  </si>
  <si>
    <t>Currency</t>
  </si>
  <si>
    <t>Rate/unit</t>
  </si>
  <si>
    <t xml:space="preserve">Total </t>
  </si>
  <si>
    <t>Per Activity</t>
  </si>
  <si>
    <t>Professional Services</t>
  </si>
  <si>
    <t>Day</t>
  </si>
  <si>
    <t>USD</t>
  </si>
  <si>
    <t>Professional fee</t>
  </si>
  <si>
    <t>Event</t>
  </si>
  <si>
    <t>Event Facilitation Expenses</t>
  </si>
  <si>
    <t>Meetings &amp; Conferences</t>
  </si>
  <si>
    <t>Lumpsum</t>
  </si>
  <si>
    <t>Project Completion Report</t>
  </si>
  <si>
    <t>Activity Code</t>
  </si>
  <si>
    <t>Times</t>
  </si>
  <si>
    <t>Airfare</t>
  </si>
  <si>
    <t>Return</t>
  </si>
  <si>
    <t>Local Per Diem</t>
  </si>
  <si>
    <t>Person</t>
  </si>
  <si>
    <t>Overseas Per Diem</t>
  </si>
  <si>
    <t>Accommodation</t>
  </si>
  <si>
    <t>Local Transportation</t>
  </si>
  <si>
    <t>IDR</t>
  </si>
  <si>
    <t xml:space="preserve">Contigency </t>
  </si>
  <si>
    <t>Event Management Cost</t>
  </si>
  <si>
    <t>Subcontractor-External</t>
  </si>
  <si>
    <t>Utilities</t>
  </si>
  <si>
    <t>EXPENDITURE
CATEGORY</t>
  </si>
  <si>
    <t>EXPENDITURE
TYPE</t>
  </si>
  <si>
    <t>Quantity
CATEGORY</t>
  </si>
  <si>
    <t>Unit Currency</t>
  </si>
  <si>
    <t>Conversion Rate to AUD</t>
  </si>
  <si>
    <t>Other Direct Costs</t>
  </si>
  <si>
    <t>Bank Charges</t>
  </si>
  <si>
    <t>Pax</t>
  </si>
  <si>
    <t>Communications</t>
  </si>
  <si>
    <t>Courier Services</t>
  </si>
  <si>
    <t>One way</t>
  </si>
  <si>
    <t>LAK</t>
  </si>
  <si>
    <t>Office Expenses</t>
  </si>
  <si>
    <t>VND</t>
  </si>
  <si>
    <t>Km</t>
  </si>
  <si>
    <t>MYR</t>
  </si>
  <si>
    <t>Recruitment</t>
  </si>
  <si>
    <t>Pieces</t>
  </si>
  <si>
    <t>SGD</t>
  </si>
  <si>
    <t>Translation Services</t>
  </si>
  <si>
    <t>NZD</t>
  </si>
  <si>
    <t>Workshops</t>
  </si>
  <si>
    <t>THB</t>
  </si>
  <si>
    <t>Hour</t>
  </si>
  <si>
    <t>PHP</t>
  </si>
  <si>
    <t>Subcontractors</t>
  </si>
  <si>
    <t>Travel</t>
  </si>
  <si>
    <t>Monthly</t>
  </si>
  <si>
    <t>Annual</t>
  </si>
  <si>
    <t>Semester</t>
  </si>
  <si>
    <t>Quaterly</t>
  </si>
  <si>
    <t>Incidental Travel</t>
  </si>
  <si>
    <t>Other Allowance</t>
  </si>
  <si>
    <t>Miscellaneous</t>
  </si>
  <si>
    <t>Participant Expenses</t>
  </si>
  <si>
    <t>Total</t>
  </si>
  <si>
    <t>Roundup</t>
  </si>
  <si>
    <t>Contigency in Consultant Contract</t>
  </si>
  <si>
    <t xml:space="preserve">Local Participant Perdiem (2 days) </t>
  </si>
  <si>
    <t xml:space="preserve">Airfare - Domestic </t>
  </si>
  <si>
    <t>Hotel package per pax (venue rental and lunch/teabreaks per pax)</t>
  </si>
  <si>
    <t>Event organization and logistics</t>
  </si>
  <si>
    <t>- Event logistics &amp; organization service (equipment including audio &amp; visual equipments, internet, livestream, zoom if any &amp; POS), reception and technical support</t>
  </si>
  <si>
    <t>- Event material</t>
  </si>
  <si>
    <t>- Event Support - MC</t>
  </si>
  <si>
    <t>- Event Support - Videoman &amp; Cameraman</t>
  </si>
  <si>
    <t xml:space="preserve">Airport transfer allowance </t>
  </si>
  <si>
    <t>Land travel allowance</t>
  </si>
  <si>
    <t>2.1.1</t>
  </si>
  <si>
    <t>2.2.1</t>
  </si>
  <si>
    <t>2.2.2</t>
  </si>
  <si>
    <t>2.2.3</t>
  </si>
  <si>
    <t>2.2.4</t>
  </si>
  <si>
    <t>2.2.5</t>
  </si>
  <si>
    <t>- Branded Stationaries</t>
  </si>
  <si>
    <t>Activity 1: RCEP Toolkit for SMEs</t>
  </si>
  <si>
    <t>Design Toolkit</t>
  </si>
  <si>
    <t>RCEP Insights: Preparing Malaysian SMEs for Trade</t>
  </si>
  <si>
    <t xml:space="preserve">Hotel Accommodation for Local (1 night) </t>
  </si>
  <si>
    <t>Activity 3: Reporting</t>
  </si>
  <si>
    <t>2.3.1</t>
  </si>
  <si>
    <t>2.3.2</t>
  </si>
  <si>
    <t>Inception, literature view and metholody. Stakeholder consultation, resaearch and data collection</t>
  </si>
  <si>
    <t>Develop the outline, conduct further consultations, draft the toolkit</t>
  </si>
  <si>
    <t>Develop a report consolidating all stakeholder consultations and other findings</t>
  </si>
  <si>
    <t>Note to bidders: This budget line is for estimation purposes only. Actual payment will be determined based on participants' actual travel itineraries. RT4D will provide further guidance on per diem calculations when the final flight schedules become available.</t>
  </si>
  <si>
    <t>Note to bidders: This amount is included for budgeting purposes only. The actual arrangements and associated costs will be finalized in consultation with RT4D after contract award.</t>
  </si>
  <si>
    <t>Note to bidders: This budget is for costing purposes only. Actual arrangements will be agreed with RT4D at a later stage.</t>
  </si>
  <si>
    <t>Note to bidders: This amount is included for budgeting purposes only. Actual payment will be determined based on the actual cost of participants' air tickets.</t>
  </si>
  <si>
    <t>Note to bidders: This budget is for costing purposes only. The selected bidder must provide three hotel options and each option's actual cost for RT4D's approval, preferably at the four-star level.</t>
  </si>
  <si>
    <t>Bidders to complete: Please provide a cost breakdown for this line item for proposal costing purposes. This expense is reimbursable based on actual receipts.</t>
  </si>
  <si>
    <t>Note to bidders: The quoted cost should include all required workshop equipment, facilities, and support services, including but not limited to LED screen(s), high-quality audiovisual and sound systems, microphones (wireless handheld, lapel and podium), interpretation equipment, reliable high-speed internet connectivity, hybrid meeting facilities (including Zoom connectivity and livestreaming)where required, registration and check-in facilities, POS facilities, signage and nameplates, power supply and extension cables, reception services, technical support personnel, and any other equipment or facilities necessary for the successful delivery of the workshop.</t>
  </si>
  <si>
    <t>Note to bidders: Deliverables shall include event photos, one workshop recap video, 2-3 participant or stakeholder interviews conducted during the workshop, and all raw footage, including full recordings of VIP speeches.</t>
  </si>
  <si>
    <t>Note to bidders: follow RT4D's standard branding requirements and templates.</t>
  </si>
  <si>
    <t>Note to bidder: Please provide a lump-sum price inclusive of all professional fees, associated costs, and expenses related to the participation of trainers and/or professional experts in the workshop.</t>
  </si>
  <si>
    <t xml:space="preserve">Note to bidders: This accommodation budget is provided for costing purposes only. Actual reimbursement will be based on participants' actual hotel receipts. </t>
  </si>
  <si>
    <t>Activity 2: One-day Workshop in KL</t>
  </si>
  <si>
    <t xml:space="preserve">Professional fee (inclusive of all fee, associated costs and expenses)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</si>
</sst>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00_-;\-* #,##0.00_-;_-* &quot;-&quot;??_-;_-@_-"/>
    <numFmt numFmtId="165" formatCode="_-* #,##0.0_-;\-* #,##0.0_-;_-* &quot;-&quot;??_-;_-@_-"/>
    <numFmt numFmtId="166" formatCode="_-* #,##0_-;\-* #,##0_-;_-* &quot;-&quot;??_-;_-@_-"/>
  </numFmts>
  <fonts count="14" x14ac:knownFonts="1">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b/>
      <sz val="11"/>
      <color theme="0"/>
      <name val="Arial"/>
      <family val="2"/>
    </font>
    <font>
      <sz val="11"/>
      <name val="Aptos Narrow"/>
      <family val="2"/>
      <scheme val="minor"/>
    </font>
    <font>
      <sz val="11"/>
      <color rgb="FF000000"/>
      <name val="Calibri"/>
      <family val="2"/>
    </font>
    <font>
      <b/>
      <sz val="11"/>
      <color theme="0"/>
      <name val="Aptos Narrow"/>
      <family val="2"/>
      <scheme val="minor"/>
    </font>
    <font>
      <sz val="9"/>
      <color indexed="81"/>
      <name val="Tahoma"/>
      <family val="2"/>
    </font>
    <font>
      <b/>
      <sz val="11"/>
      <color rgb="FF000000"/>
      <name val="Aptos Narrow"/>
      <family val="2"/>
      <scheme val="minor"/>
    </font>
    <font>
      <sz val="12"/>
      <color theme="1"/>
      <name val="Aptos Narrow"/>
      <family val="2"/>
      <scheme val="minor"/>
    </font>
    <font>
      <b/>
      <sz val="11"/>
      <color rgb="FFC00000"/>
      <name val="Aptos Narrow"/>
      <family val="2"/>
      <scheme val="minor"/>
    </font>
    <font>
      <sz val="10"/>
      <color theme="1"/>
      <name val="Aptos Narrow"/>
      <family val="2"/>
      <scheme val="minor"/>
    </font>
    <font>
      <b/>
      <sz val="9"/>
      <color indexed="81"/>
      <name val="Tahoma"/>
      <family val="2"/>
    </font>
  </fonts>
  <fills count="7">
    <fill>
      <patternFill patternType="none"/>
    </fill>
    <fill>
      <patternFill patternType="gray125"/>
    </fill>
    <fill>
      <patternFill patternType="solid">
        <fgColor theme="9" tint="-0.499984740745262"/>
        <bgColor rgb="FFC0C0C0"/>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9" tint="-0.499984740745262"/>
        <bgColor indexed="64"/>
      </patternFill>
    </fill>
    <fill>
      <patternFill patternType="solid">
        <fgColor theme="9" tint="0.79998168889431442"/>
        <bgColor indexed="64"/>
      </patternFill>
    </fill>
  </fills>
  <borders count="30">
    <border>
      <left/>
      <right/>
      <top/>
      <bottom/>
      <diagonal/>
    </border>
    <border>
      <left/>
      <right/>
      <top style="thin">
        <color theme="2"/>
      </top>
      <bottom style="thin">
        <color theme="2"/>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s>
  <cellStyleXfs count="6">
    <xf numFmtId="0" fontId="0" fillId="0" borderId="0"/>
    <xf numFmtId="164" fontId="1" fillId="0" borderId="0" applyFont="0" applyFill="0" applyBorder="0" applyAlignment="0" applyProtection="0"/>
    <xf numFmtId="0" fontId="6" fillId="0" borderId="0"/>
    <xf numFmtId="0" fontId="10" fillId="0" borderId="0"/>
    <xf numFmtId="43" fontId="10" fillId="0" borderId="0" applyFont="0" applyFill="0" applyBorder="0" applyAlignment="0" applyProtection="0"/>
    <xf numFmtId="43" fontId="1" fillId="0" borderId="0" applyFont="0" applyFill="0" applyBorder="0" applyAlignment="0" applyProtection="0"/>
  </cellStyleXfs>
  <cellXfs count="151">
    <xf numFmtId="0" fontId="0" fillId="0" borderId="0" xfId="0"/>
    <xf numFmtId="0" fontId="0" fillId="0" borderId="0" xfId="0" applyAlignment="1">
      <alignment horizontal="center" vertical="center"/>
    </xf>
    <xf numFmtId="0" fontId="2" fillId="0" borderId="0" xfId="0" applyFont="1" applyAlignment="1">
      <alignment horizontal="center" vertical="center"/>
    </xf>
    <xf numFmtId="49" fontId="4" fillId="2" borderId="1" xfId="0" applyNumberFormat="1" applyFont="1" applyFill="1" applyBorder="1" applyAlignment="1">
      <alignment horizontal="center" vertical="center" wrapText="1"/>
    </xf>
    <xf numFmtId="49" fontId="5" fillId="3" borderId="1" xfId="0" applyNumberFormat="1" applyFont="1" applyFill="1" applyBorder="1"/>
    <xf numFmtId="49" fontId="5" fillId="0" borderId="1" xfId="0" applyNumberFormat="1" applyFont="1" applyBorder="1"/>
    <xf numFmtId="49" fontId="5" fillId="0" borderId="0" xfId="0" applyNumberFormat="1" applyFont="1"/>
    <xf numFmtId="164" fontId="0" fillId="0" borderId="0" xfId="1" applyFont="1"/>
    <xf numFmtId="3" fontId="0" fillId="0" borderId="0" xfId="0" applyNumberFormat="1"/>
    <xf numFmtId="0" fontId="0" fillId="0" borderId="0" xfId="0" applyAlignment="1">
      <alignment vertical="center" wrapText="1"/>
    </xf>
    <xf numFmtId="0" fontId="2" fillId="0" borderId="0" xfId="0" applyFont="1" applyAlignment="1">
      <alignment vertical="center" wrapText="1"/>
    </xf>
    <xf numFmtId="0" fontId="2" fillId="0" borderId="0" xfId="0" applyFont="1"/>
    <xf numFmtId="0" fontId="0" fillId="0" borderId="0" xfId="0" applyAlignment="1">
      <alignment vertical="center"/>
    </xf>
    <xf numFmtId="0" fontId="2" fillId="0" borderId="0" xfId="0" applyFont="1" applyAlignment="1">
      <alignment vertical="center"/>
    </xf>
    <xf numFmtId="164" fontId="0" fillId="0" borderId="7" xfId="1" applyFont="1" applyBorder="1"/>
    <xf numFmtId="0" fontId="0" fillId="0" borderId="2" xfId="0" applyBorder="1"/>
    <xf numFmtId="164" fontId="0" fillId="0" borderId="9" xfId="1" applyFont="1" applyBorder="1"/>
    <xf numFmtId="164" fontId="0" fillId="0" borderId="19" xfId="1" applyFont="1" applyBorder="1"/>
    <xf numFmtId="0" fontId="0" fillId="0" borderId="19" xfId="0" applyBorder="1"/>
    <xf numFmtId="0" fontId="0" fillId="0" borderId="20" xfId="0" applyBorder="1"/>
    <xf numFmtId="0" fontId="2" fillId="4" borderId="0" xfId="0" applyFont="1" applyFill="1"/>
    <xf numFmtId="0" fontId="0" fillId="0" borderId="7" xfId="0" applyBorder="1"/>
    <xf numFmtId="0" fontId="0" fillId="0" borderId="9" xfId="0" applyBorder="1"/>
    <xf numFmtId="0" fontId="2" fillId="4" borderId="19" xfId="0" applyFont="1" applyFill="1" applyBorder="1"/>
    <xf numFmtId="164" fontId="2" fillId="4" borderId="6" xfId="1" applyFont="1" applyFill="1" applyBorder="1"/>
    <xf numFmtId="164" fontId="2" fillId="4" borderId="7" xfId="1" applyFont="1" applyFill="1" applyBorder="1"/>
    <xf numFmtId="164" fontId="0" fillId="0" borderId="6" xfId="1" applyFont="1" applyBorder="1"/>
    <xf numFmtId="164" fontId="0" fillId="0" borderId="8" xfId="1" applyFont="1" applyBorder="1"/>
    <xf numFmtId="0" fontId="0" fillId="0" borderId="6" xfId="0" applyBorder="1"/>
    <xf numFmtId="0" fontId="2" fillId="4" borderId="6" xfId="0" applyFont="1" applyFill="1" applyBorder="1"/>
    <xf numFmtId="0" fontId="2" fillId="4" borderId="7" xfId="0" applyFont="1" applyFill="1" applyBorder="1"/>
    <xf numFmtId="0" fontId="0" fillId="0" borderId="8" xfId="0" applyBorder="1"/>
    <xf numFmtId="164" fontId="0" fillId="0" borderId="0" xfId="1" applyFont="1" applyBorder="1"/>
    <xf numFmtId="164" fontId="0" fillId="0" borderId="2" xfId="1" applyFont="1" applyBorder="1"/>
    <xf numFmtId="0" fontId="0" fillId="0" borderId="0" xfId="0" applyAlignment="1">
      <alignment horizontal="left" vertical="center"/>
    </xf>
    <xf numFmtId="0" fontId="0" fillId="0" borderId="6" xfId="0" applyBorder="1" applyAlignment="1">
      <alignment horizontal="left" vertical="center"/>
    </xf>
    <xf numFmtId="0" fontId="2" fillId="0" borderId="6" xfId="0" applyFont="1" applyBorder="1" applyAlignment="1">
      <alignment horizontal="left" vertical="center"/>
    </xf>
    <xf numFmtId="0" fontId="0" fillId="0" borderId="8" xfId="0" applyBorder="1" applyAlignment="1">
      <alignment horizontal="left" vertical="center"/>
    </xf>
    <xf numFmtId="164" fontId="0" fillId="0" borderId="0" xfId="1" applyFont="1" applyAlignment="1">
      <alignment vertical="center"/>
    </xf>
    <xf numFmtId="0" fontId="2" fillId="0" borderId="7" xfId="0" applyFont="1" applyBorder="1" applyAlignment="1">
      <alignment vertical="center"/>
    </xf>
    <xf numFmtId="0" fontId="0" fillId="0" borderId="19" xfId="0" applyBorder="1" applyAlignment="1">
      <alignment vertical="center"/>
    </xf>
    <xf numFmtId="164" fontId="0" fillId="0" borderId="6" xfId="1" applyFont="1" applyBorder="1" applyAlignment="1">
      <alignment vertical="center"/>
    </xf>
    <xf numFmtId="0" fontId="0" fillId="0" borderId="6" xfId="0" applyBorder="1" applyAlignment="1">
      <alignment vertical="center"/>
    </xf>
    <xf numFmtId="0" fontId="0" fillId="0" borderId="7" xfId="0" applyBorder="1" applyAlignment="1">
      <alignment vertical="center"/>
    </xf>
    <xf numFmtId="164" fontId="0" fillId="0" borderId="8" xfId="1" applyFont="1" applyBorder="1" applyAlignment="1">
      <alignment vertical="center"/>
    </xf>
    <xf numFmtId="0" fontId="0" fillId="0" borderId="8" xfId="0" applyBorder="1" applyAlignment="1">
      <alignment vertical="center"/>
    </xf>
    <xf numFmtId="0" fontId="0" fillId="0" borderId="9" xfId="0" applyBorder="1" applyAlignment="1">
      <alignment vertical="center"/>
    </xf>
    <xf numFmtId="164" fontId="2" fillId="4" borderId="0" xfId="1" applyFont="1" applyFill="1" applyBorder="1"/>
    <xf numFmtId="0" fontId="0" fillId="6" borderId="6" xfId="0" applyFill="1" applyBorder="1"/>
    <xf numFmtId="0" fontId="0" fillId="6" borderId="0" xfId="0" applyFill="1"/>
    <xf numFmtId="0" fontId="0" fillId="6" borderId="7" xfId="0" applyFill="1" applyBorder="1"/>
    <xf numFmtId="164" fontId="0" fillId="6" borderId="6" xfId="1" applyFont="1" applyFill="1" applyBorder="1"/>
    <xf numFmtId="164" fontId="0" fillId="6" borderId="0" xfId="1" applyFont="1" applyFill="1" applyBorder="1"/>
    <xf numFmtId="164" fontId="0" fillId="6" borderId="7" xfId="1" applyFont="1" applyFill="1" applyBorder="1"/>
    <xf numFmtId="0" fontId="2" fillId="6" borderId="6" xfId="0" applyFont="1" applyFill="1" applyBorder="1" applyAlignment="1">
      <alignment horizontal="left" vertical="center"/>
    </xf>
    <xf numFmtId="0" fontId="2" fillId="6" borderId="6" xfId="0" applyFont="1" applyFill="1" applyBorder="1"/>
    <xf numFmtId="0" fontId="2" fillId="6" borderId="0" xfId="0" applyFont="1" applyFill="1"/>
    <xf numFmtId="0" fontId="2" fillId="6" borderId="7" xfId="0" applyFont="1" applyFill="1" applyBorder="1"/>
    <xf numFmtId="164" fontId="2" fillId="6" borderId="6" xfId="1" applyFont="1" applyFill="1" applyBorder="1"/>
    <xf numFmtId="164" fontId="2" fillId="6" borderId="0" xfId="1" applyFont="1" applyFill="1" applyBorder="1"/>
    <xf numFmtId="164" fontId="2" fillId="6" borderId="7" xfId="1" applyFont="1" applyFill="1" applyBorder="1"/>
    <xf numFmtId="0" fontId="2" fillId="6" borderId="19" xfId="0" applyFont="1" applyFill="1" applyBorder="1"/>
    <xf numFmtId="0" fontId="0" fillId="6" borderId="19" xfId="0" applyFill="1" applyBorder="1"/>
    <xf numFmtId="0" fontId="2" fillId="6" borderId="6" xfId="0" applyFont="1" applyFill="1" applyBorder="1" applyAlignment="1">
      <alignment vertical="center"/>
    </xf>
    <xf numFmtId="165" fontId="0" fillId="0" borderId="0" xfId="1" applyNumberFormat="1" applyFont="1"/>
    <xf numFmtId="165" fontId="0" fillId="0" borderId="0" xfId="1" applyNumberFormat="1" applyFont="1" applyAlignment="1">
      <alignment horizontal="right" vertical="center"/>
    </xf>
    <xf numFmtId="166" fontId="0" fillId="0" borderId="0" xfId="1" applyNumberFormat="1" applyFont="1" applyAlignment="1">
      <alignment vertical="center"/>
    </xf>
    <xf numFmtId="166" fontId="7" fillId="5" borderId="26" xfId="1" applyNumberFormat="1" applyFont="1" applyFill="1" applyBorder="1" applyAlignment="1">
      <alignment horizontal="center" vertical="center" wrapText="1"/>
    </xf>
    <xf numFmtId="166" fontId="7" fillId="5" borderId="27" xfId="1" applyNumberFormat="1" applyFont="1" applyFill="1" applyBorder="1" applyAlignment="1">
      <alignment horizontal="center" vertical="center"/>
    </xf>
    <xf numFmtId="166" fontId="0" fillId="0" borderId="19" xfId="1" applyNumberFormat="1" applyFont="1" applyBorder="1" applyAlignment="1">
      <alignment vertical="center"/>
    </xf>
    <xf numFmtId="166" fontId="0" fillId="0" borderId="20" xfId="1" applyNumberFormat="1" applyFont="1" applyBorder="1" applyAlignment="1">
      <alignment vertical="center"/>
    </xf>
    <xf numFmtId="166" fontId="11" fillId="0" borderId="0" xfId="1" applyNumberFormat="1" applyFont="1" applyFill="1" applyAlignment="1">
      <alignment vertical="center"/>
    </xf>
    <xf numFmtId="0" fontId="2" fillId="6" borderId="19" xfId="0" applyFont="1" applyFill="1" applyBorder="1" applyAlignment="1">
      <alignment vertical="center"/>
    </xf>
    <xf numFmtId="0" fontId="2" fillId="6" borderId="7" xfId="0" applyFont="1" applyFill="1" applyBorder="1" applyAlignment="1">
      <alignment vertical="center"/>
    </xf>
    <xf numFmtId="164" fontId="2" fillId="6" borderId="6" xfId="1" applyFont="1" applyFill="1" applyBorder="1" applyAlignment="1">
      <alignment vertical="center"/>
    </xf>
    <xf numFmtId="166" fontId="2" fillId="6" borderId="19" xfId="1" applyNumberFormat="1" applyFont="1" applyFill="1" applyBorder="1" applyAlignment="1">
      <alignment vertical="center"/>
    </xf>
    <xf numFmtId="165" fontId="7" fillId="5" borderId="26" xfId="1" applyNumberFormat="1" applyFont="1" applyFill="1" applyBorder="1" applyAlignment="1">
      <alignment horizontal="center" vertical="center" wrapText="1"/>
    </xf>
    <xf numFmtId="165" fontId="7" fillId="5" borderId="20" xfId="1" applyNumberFormat="1" applyFont="1" applyFill="1" applyBorder="1" applyAlignment="1">
      <alignment horizontal="center" vertical="center"/>
    </xf>
    <xf numFmtId="165" fontId="2" fillId="4" borderId="19" xfId="1" applyNumberFormat="1" applyFont="1" applyFill="1" applyBorder="1"/>
    <xf numFmtId="165" fontId="2" fillId="6" borderId="19" xfId="1" applyNumberFormat="1" applyFont="1" applyFill="1" applyBorder="1"/>
    <xf numFmtId="165" fontId="0" fillId="0" borderId="19" xfId="1" applyNumberFormat="1" applyFont="1" applyBorder="1"/>
    <xf numFmtId="165" fontId="0" fillId="0" borderId="20" xfId="1" applyNumberFormat="1" applyFont="1" applyBorder="1"/>
    <xf numFmtId="165" fontId="0" fillId="6" borderId="19" xfId="1" applyNumberFormat="1" applyFont="1" applyFill="1" applyBorder="1"/>
    <xf numFmtId="0" fontId="2" fillId="4" borderId="5" xfId="0" applyFont="1" applyFill="1" applyBorder="1" applyAlignment="1">
      <alignment wrapText="1"/>
    </xf>
    <xf numFmtId="0" fontId="0" fillId="0" borderId="7" xfId="0" applyBorder="1" applyAlignment="1">
      <alignment vertical="center" wrapText="1"/>
    </xf>
    <xf numFmtId="0" fontId="0" fillId="0" borderId="7" xfId="0" quotePrefix="1" applyBorder="1" applyAlignment="1">
      <alignment vertical="center"/>
    </xf>
    <xf numFmtId="0" fontId="2" fillId="6" borderId="7" xfId="0" applyFont="1" applyFill="1" applyBorder="1" applyAlignment="1">
      <alignment horizontal="left"/>
    </xf>
    <xf numFmtId="0" fontId="2" fillId="4" borderId="19" xfId="0" applyFont="1" applyFill="1" applyBorder="1" applyAlignment="1">
      <alignment horizontal="left" vertical="center"/>
    </xf>
    <xf numFmtId="0" fontId="0" fillId="0" borderId="19" xfId="0" applyBorder="1" applyAlignment="1">
      <alignment horizontal="left"/>
    </xf>
    <xf numFmtId="165" fontId="0" fillId="0" borderId="7" xfId="1" applyNumberFormat="1" applyFont="1" applyBorder="1"/>
    <xf numFmtId="0" fontId="0" fillId="0" borderId="7" xfId="0" quotePrefix="1" applyBorder="1" applyAlignment="1">
      <alignment vertical="center" wrapText="1"/>
    </xf>
    <xf numFmtId="0" fontId="0" fillId="0" borderId="19" xfId="0" applyBorder="1" applyAlignment="1">
      <alignment horizontal="left" vertical="center"/>
    </xf>
    <xf numFmtId="165" fontId="0" fillId="0" borderId="0" xfId="1" applyNumberFormat="1" applyFont="1" applyAlignment="1">
      <alignment vertical="center"/>
    </xf>
    <xf numFmtId="165" fontId="7" fillId="5" borderId="27" xfId="1" applyNumberFormat="1" applyFont="1" applyFill="1" applyBorder="1" applyAlignment="1">
      <alignment horizontal="center" vertical="center"/>
    </xf>
    <xf numFmtId="165" fontId="0" fillId="0" borderId="7" xfId="1" applyNumberFormat="1" applyFont="1" applyBorder="1" applyAlignment="1">
      <alignment vertical="center"/>
    </xf>
    <xf numFmtId="165" fontId="0" fillId="0" borderId="19" xfId="1" applyNumberFormat="1" applyFont="1" applyBorder="1" applyAlignment="1">
      <alignment vertical="center"/>
    </xf>
    <xf numFmtId="0" fontId="2" fillId="6" borderId="7" xfId="0" applyFont="1" applyFill="1" applyBorder="1" applyAlignment="1">
      <alignment vertical="center" wrapText="1"/>
    </xf>
    <xf numFmtId="165" fontId="2" fillId="6" borderId="0" xfId="1" applyNumberFormat="1" applyFont="1" applyFill="1" applyAlignment="1">
      <alignment vertical="center"/>
    </xf>
    <xf numFmtId="165" fontId="2" fillId="6" borderId="7" xfId="1" applyNumberFormat="1" applyFont="1" applyFill="1" applyBorder="1" applyAlignment="1">
      <alignment vertical="center"/>
    </xf>
    <xf numFmtId="165" fontId="2" fillId="6" borderId="19" xfId="1" applyNumberFormat="1" applyFont="1" applyFill="1" applyBorder="1" applyAlignment="1">
      <alignment vertical="center"/>
    </xf>
    <xf numFmtId="0" fontId="2" fillId="0" borderId="7" xfId="0" applyFont="1" applyBorder="1" applyAlignment="1">
      <alignment vertical="center" wrapText="1"/>
    </xf>
    <xf numFmtId="165" fontId="0" fillId="0" borderId="0" xfId="1" applyNumberFormat="1" applyFont="1" applyBorder="1" applyAlignment="1">
      <alignment vertical="center"/>
    </xf>
    <xf numFmtId="0" fontId="9" fillId="6" borderId="7" xfId="0" applyFont="1" applyFill="1" applyBorder="1" applyAlignment="1">
      <alignment vertical="center" wrapText="1"/>
    </xf>
    <xf numFmtId="164" fontId="0" fillId="6" borderId="6" xfId="1" applyFont="1" applyFill="1" applyBorder="1" applyAlignment="1">
      <alignment vertical="center"/>
    </xf>
    <xf numFmtId="165" fontId="2" fillId="6" borderId="0" xfId="1" applyNumberFormat="1" applyFont="1" applyFill="1" applyBorder="1" applyAlignment="1">
      <alignment vertical="center"/>
    </xf>
    <xf numFmtId="165" fontId="0" fillId="6" borderId="7" xfId="1" applyNumberFormat="1" applyFont="1" applyFill="1" applyBorder="1" applyAlignment="1">
      <alignment vertical="center"/>
    </xf>
    <xf numFmtId="0" fontId="0" fillId="0" borderId="9" xfId="0" applyBorder="1" applyAlignment="1">
      <alignment vertical="center" wrapText="1"/>
    </xf>
    <xf numFmtId="165" fontId="0" fillId="0" borderId="2" xfId="1" applyNumberFormat="1" applyFont="1" applyBorder="1" applyAlignment="1">
      <alignment vertical="center"/>
    </xf>
    <xf numFmtId="165" fontId="0" fillId="0" borderId="9" xfId="1" applyNumberFormat="1" applyFont="1" applyBorder="1" applyAlignment="1">
      <alignment vertical="center"/>
    </xf>
    <xf numFmtId="165" fontId="0" fillId="0" borderId="20" xfId="1" applyNumberFormat="1" applyFont="1" applyBorder="1" applyAlignment="1">
      <alignment vertical="center"/>
    </xf>
    <xf numFmtId="165" fontId="0" fillId="0" borderId="0" xfId="0" applyNumberFormat="1" applyAlignment="1">
      <alignment vertical="center" wrapText="1"/>
    </xf>
    <xf numFmtId="165" fontId="2" fillId="0" borderId="0" xfId="1" applyNumberFormat="1" applyFont="1" applyAlignment="1">
      <alignment vertical="center"/>
    </xf>
    <xf numFmtId="164" fontId="0" fillId="0" borderId="0" xfId="1" applyFont="1" applyFill="1" applyBorder="1"/>
    <xf numFmtId="165" fontId="0" fillId="0" borderId="0" xfId="1" applyNumberFormat="1" applyFont="1" applyFill="1" applyBorder="1" applyAlignment="1">
      <alignment vertical="center"/>
    </xf>
    <xf numFmtId="0" fontId="12" fillId="0" borderId="19" xfId="0" applyFont="1" applyBorder="1" applyAlignment="1">
      <alignment wrapText="1"/>
    </xf>
    <xf numFmtId="0" fontId="2" fillId="0" borderId="0" xfId="0" applyFont="1" applyAlignment="1">
      <alignment horizontal="left" vertical="center"/>
    </xf>
    <xf numFmtId="0" fontId="7" fillId="5" borderId="17" xfId="0" applyFont="1" applyFill="1" applyBorder="1" applyAlignment="1">
      <alignment horizontal="center" vertical="center"/>
    </xf>
    <xf numFmtId="0" fontId="7" fillId="5" borderId="18" xfId="0" applyFont="1" applyFill="1" applyBorder="1" applyAlignment="1">
      <alignment horizontal="center" vertical="center"/>
    </xf>
    <xf numFmtId="0" fontId="7" fillId="5" borderId="26" xfId="0" applyFont="1" applyFill="1" applyBorder="1" applyAlignment="1">
      <alignment vertical="center"/>
    </xf>
    <xf numFmtId="0" fontId="7" fillId="5" borderId="20" xfId="0" applyFont="1" applyFill="1" applyBorder="1" applyAlignment="1">
      <alignment vertical="center"/>
    </xf>
    <xf numFmtId="0" fontId="7" fillId="5" borderId="24" xfId="0" applyFont="1" applyFill="1" applyBorder="1" applyAlignment="1">
      <alignment vertical="center"/>
    </xf>
    <xf numFmtId="0" fontId="7" fillId="5" borderId="16" xfId="0" applyFont="1" applyFill="1" applyBorder="1" applyAlignment="1">
      <alignment vertical="center"/>
    </xf>
    <xf numFmtId="0" fontId="7" fillId="5" borderId="17" xfId="0" applyFont="1" applyFill="1" applyBorder="1" applyAlignment="1">
      <alignment vertical="center"/>
    </xf>
    <xf numFmtId="0" fontId="7" fillId="5" borderId="18" xfId="0" applyFont="1" applyFill="1" applyBorder="1" applyAlignment="1">
      <alignment vertical="center"/>
    </xf>
    <xf numFmtId="0" fontId="7" fillId="5" borderId="10" xfId="0" applyFont="1" applyFill="1" applyBorder="1" applyAlignment="1">
      <alignment horizontal="center" vertical="center"/>
    </xf>
    <xf numFmtId="0" fontId="7" fillId="5" borderId="12" xfId="0" applyFont="1" applyFill="1" applyBorder="1" applyAlignment="1">
      <alignment horizontal="center" vertical="center"/>
    </xf>
    <xf numFmtId="0" fontId="7" fillId="5" borderId="14" xfId="0" applyFont="1" applyFill="1" applyBorder="1" applyAlignment="1">
      <alignment horizontal="center" vertical="center"/>
    </xf>
    <xf numFmtId="0" fontId="7" fillId="5" borderId="15" xfId="0" applyFont="1" applyFill="1" applyBorder="1" applyAlignment="1">
      <alignment horizontal="center" vertical="center"/>
    </xf>
    <xf numFmtId="0" fontId="7" fillId="5" borderId="11" xfId="0" applyFont="1" applyFill="1" applyBorder="1" applyAlignment="1">
      <alignment horizontal="center" vertical="center"/>
    </xf>
    <xf numFmtId="0" fontId="7" fillId="5" borderId="13" xfId="0" applyFont="1" applyFill="1" applyBorder="1" applyAlignment="1">
      <alignment horizontal="center" vertical="center"/>
    </xf>
    <xf numFmtId="164" fontId="7" fillId="5" borderId="4" xfId="1" applyFont="1" applyFill="1" applyBorder="1" applyAlignment="1">
      <alignment horizontal="center" vertical="center" wrapText="1"/>
    </xf>
    <xf numFmtId="164" fontId="7" fillId="5" borderId="0" xfId="1" applyFont="1" applyFill="1" applyBorder="1" applyAlignment="1">
      <alignment horizontal="center" vertical="center" wrapText="1"/>
    </xf>
    <xf numFmtId="164" fontId="7" fillId="5" borderId="3" xfId="1" applyFont="1" applyFill="1" applyBorder="1" applyAlignment="1">
      <alignment horizontal="center" vertical="center" wrapText="1"/>
    </xf>
    <xf numFmtId="164" fontId="7" fillId="5" borderId="6" xfId="1" applyFont="1" applyFill="1" applyBorder="1" applyAlignment="1">
      <alignment horizontal="center" vertical="center" wrapText="1"/>
    </xf>
    <xf numFmtId="164" fontId="7" fillId="5" borderId="5" xfId="1" applyFont="1" applyFill="1" applyBorder="1" applyAlignment="1">
      <alignment horizontal="center" vertical="center" wrapText="1"/>
    </xf>
    <xf numFmtId="164" fontId="7" fillId="5" borderId="7" xfId="1" applyFont="1" applyFill="1" applyBorder="1" applyAlignment="1">
      <alignment horizontal="center" vertical="center" wrapText="1"/>
    </xf>
    <xf numFmtId="165" fontId="7" fillId="5" borderId="4" xfId="1" applyNumberFormat="1" applyFont="1" applyFill="1" applyBorder="1" applyAlignment="1">
      <alignment horizontal="center" vertical="center" wrapText="1"/>
    </xf>
    <xf numFmtId="165" fontId="7" fillId="5" borderId="28" xfId="1" applyNumberFormat="1" applyFont="1" applyFill="1" applyBorder="1" applyAlignment="1">
      <alignment horizontal="center" vertical="center" wrapText="1"/>
    </xf>
    <xf numFmtId="165" fontId="7" fillId="5" borderId="5" xfId="1" applyNumberFormat="1" applyFont="1" applyFill="1" applyBorder="1" applyAlignment="1">
      <alignment horizontal="center" vertical="center" wrapText="1"/>
    </xf>
    <xf numFmtId="165" fontId="7" fillId="5" borderId="23" xfId="1" applyNumberFormat="1" applyFont="1" applyFill="1" applyBorder="1" applyAlignment="1">
      <alignment horizontal="center" vertical="center" wrapText="1"/>
    </xf>
    <xf numFmtId="0" fontId="7" fillId="5" borderId="24" xfId="0" applyFont="1" applyFill="1" applyBorder="1" applyAlignment="1">
      <alignment horizontal="center" vertical="center"/>
    </xf>
    <xf numFmtId="0" fontId="7" fillId="5" borderId="25" xfId="0" applyFont="1" applyFill="1" applyBorder="1" applyAlignment="1">
      <alignment horizontal="center" vertical="center"/>
    </xf>
    <xf numFmtId="0" fontId="7" fillId="5" borderId="3" xfId="0" applyFont="1" applyFill="1" applyBorder="1" applyAlignment="1">
      <alignment horizontal="center" vertical="center"/>
    </xf>
    <xf numFmtId="0" fontId="7" fillId="5" borderId="22" xfId="0" applyFont="1" applyFill="1" applyBorder="1" applyAlignment="1">
      <alignment horizontal="center" vertical="center"/>
    </xf>
    <xf numFmtId="0" fontId="7" fillId="5" borderId="24" xfId="0" applyFont="1" applyFill="1" applyBorder="1" applyAlignment="1">
      <alignment horizontal="center" vertical="center" wrapText="1"/>
    </xf>
    <xf numFmtId="0" fontId="7" fillId="5" borderId="25" xfId="0" applyFont="1" applyFill="1" applyBorder="1" applyAlignment="1">
      <alignment horizontal="center" vertical="center" wrapText="1"/>
    </xf>
    <xf numFmtId="0" fontId="7" fillId="5" borderId="21" xfId="0" applyFont="1" applyFill="1" applyBorder="1" applyAlignment="1">
      <alignment horizontal="center" vertical="center"/>
    </xf>
    <xf numFmtId="0" fontId="7" fillId="5" borderId="29" xfId="0" applyFont="1" applyFill="1" applyBorder="1" applyAlignment="1">
      <alignment horizontal="center" vertical="center"/>
    </xf>
    <xf numFmtId="0" fontId="7" fillId="5" borderId="5" xfId="0" applyFont="1" applyFill="1" applyBorder="1" applyAlignment="1">
      <alignment horizontal="center" vertical="center"/>
    </xf>
    <xf numFmtId="0" fontId="7" fillId="5" borderId="23" xfId="0" applyFont="1" applyFill="1" applyBorder="1" applyAlignment="1">
      <alignment horizontal="center" vertical="center"/>
    </xf>
    <xf numFmtId="164" fontId="7" fillId="5" borderId="22" xfId="1" applyFont="1" applyFill="1" applyBorder="1" applyAlignment="1">
      <alignment horizontal="center" vertical="center" wrapText="1"/>
    </xf>
  </cellXfs>
  <cellStyles count="6">
    <cellStyle name="Comma" xfId="1" builtinId="3"/>
    <cellStyle name="Comma 2" xfId="4" xr:uid="{A76F77DC-6425-45A5-80C5-6F9763C1BA03}"/>
    <cellStyle name="Comma 3" xfId="5" xr:uid="{F9C56AC7-EFFD-45A4-8A59-EAA023567AAC}"/>
    <cellStyle name="Normal" xfId="0" builtinId="0"/>
    <cellStyle name="Normal 2" xfId="2" xr:uid="{8C208B07-02E6-4B26-BA5F-58E1B717B24D}"/>
    <cellStyle name="Normal 3" xfId="3" xr:uid="{8D4A7C63-F173-45B8-A0D0-20E97C789E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04BD3-6C33-433A-8EC0-FA58A80F870D}">
  <dimension ref="B1:K30"/>
  <sheetViews>
    <sheetView zoomScaleNormal="100" workbookViewId="0">
      <pane xSplit="3" ySplit="5" topLeftCell="D6" activePane="bottomRight" state="frozen"/>
      <selection pane="topRight" activeCell="E1" sqref="E1"/>
      <selection pane="bottomLeft" activeCell="A11" sqref="A11"/>
      <selection pane="bottomRight" activeCell="E25" sqref="E25"/>
    </sheetView>
  </sheetViews>
  <sheetFormatPr defaultColWidth="9.1796875" defaultRowHeight="12" customHeight="1" x14ac:dyDescent="0.35"/>
  <cols>
    <col min="1" max="1" width="1.1796875" style="12" customWidth="1"/>
    <col min="2" max="2" width="13.7265625" style="1" customWidth="1"/>
    <col min="3" max="3" width="72" style="9" customWidth="1"/>
    <col min="4" max="4" width="9.1796875" style="12" bestFit="1" customWidth="1"/>
    <col min="5" max="5" width="9.81640625" style="12" customWidth="1"/>
    <col min="6" max="6" width="9.7265625" style="38" customWidth="1"/>
    <col min="7" max="7" width="16.7265625" style="92" customWidth="1"/>
    <col min="8" max="8" width="17.7265625" style="92" customWidth="1"/>
    <col min="9" max="9" width="17" style="92" customWidth="1"/>
    <col min="10" max="10" width="12.54296875" style="66" bestFit="1" customWidth="1"/>
    <col min="11" max="11" width="50.453125" style="12" bestFit="1" customWidth="1"/>
    <col min="12" max="16384" width="9.1796875" style="12"/>
  </cols>
  <sheetData>
    <row r="1" spans="2:11" ht="17.5" customHeight="1" x14ac:dyDescent="0.35">
      <c r="B1" s="115" t="s">
        <v>0</v>
      </c>
      <c r="C1" s="10" t="s">
        <v>93</v>
      </c>
    </row>
    <row r="2" spans="2:11" ht="17.5" customHeight="1" x14ac:dyDescent="0.35">
      <c r="B2" s="34"/>
    </row>
    <row r="3" spans="2:11" ht="12" customHeight="1" thickBot="1" x14ac:dyDescent="0.4"/>
    <row r="4" spans="2:11" s="2" customFormat="1" ht="12" customHeight="1" x14ac:dyDescent="0.35">
      <c r="B4" s="142" t="s">
        <v>5</v>
      </c>
      <c r="C4" s="144" t="s">
        <v>1</v>
      </c>
      <c r="D4" s="146" t="s">
        <v>7</v>
      </c>
      <c r="E4" s="148" t="s">
        <v>8</v>
      </c>
      <c r="F4" s="132" t="s">
        <v>9</v>
      </c>
      <c r="G4" s="136" t="s">
        <v>10</v>
      </c>
      <c r="H4" s="138" t="s">
        <v>2</v>
      </c>
      <c r="I4" s="76" t="s">
        <v>2</v>
      </c>
      <c r="J4" s="67" t="s">
        <v>11</v>
      </c>
      <c r="K4" s="140" t="s">
        <v>3</v>
      </c>
    </row>
    <row r="5" spans="2:11" s="2" customFormat="1" ht="12" customHeight="1" x14ac:dyDescent="0.35">
      <c r="B5" s="143"/>
      <c r="C5" s="145"/>
      <c r="D5" s="147"/>
      <c r="E5" s="149"/>
      <c r="F5" s="150"/>
      <c r="G5" s="137"/>
      <c r="H5" s="139"/>
      <c r="I5" s="93" t="s">
        <v>4</v>
      </c>
      <c r="J5" s="68" t="s">
        <v>12</v>
      </c>
      <c r="K5" s="141"/>
    </row>
    <row r="6" spans="2:11" ht="12" customHeight="1" x14ac:dyDescent="0.35">
      <c r="B6" s="35"/>
      <c r="C6" s="90"/>
      <c r="D6" s="42"/>
      <c r="F6" s="41"/>
      <c r="H6" s="94"/>
      <c r="I6" s="95"/>
      <c r="J6" s="69"/>
      <c r="K6" s="43"/>
    </row>
    <row r="7" spans="2:11" s="13" customFormat="1" ht="12" customHeight="1" x14ac:dyDescent="0.35">
      <c r="B7" s="54">
        <v>1</v>
      </c>
      <c r="C7" s="96" t="s">
        <v>91</v>
      </c>
      <c r="D7" s="63"/>
      <c r="E7" s="73"/>
      <c r="F7" s="74"/>
      <c r="G7" s="97"/>
      <c r="H7" s="98"/>
      <c r="I7" s="99"/>
      <c r="J7" s="75">
        <f>SUM(I8:I12)</f>
        <v>0</v>
      </c>
      <c r="K7" s="39"/>
    </row>
    <row r="8" spans="2:11" ht="29" x14ac:dyDescent="0.35">
      <c r="B8" s="35">
        <v>1.1000000000000001</v>
      </c>
      <c r="C8" s="90" t="s">
        <v>98</v>
      </c>
      <c r="D8" s="12" t="s">
        <v>14</v>
      </c>
      <c r="E8" s="43"/>
      <c r="F8" s="41" t="s">
        <v>4</v>
      </c>
      <c r="H8" s="94">
        <f t="shared" ref="H8:H9" si="0">E8*G8</f>
        <v>0</v>
      </c>
      <c r="I8" s="95">
        <f>H8/_xlfn.XLOOKUP(F8,Validation!$F$3:$F$12,Validation!$G$3:$G$12,0)</f>
        <v>0</v>
      </c>
      <c r="J8" s="69"/>
      <c r="K8" s="43"/>
    </row>
    <row r="9" spans="2:11" ht="12" customHeight="1" x14ac:dyDescent="0.35">
      <c r="B9" s="35">
        <v>1.2</v>
      </c>
      <c r="C9" s="84" t="s">
        <v>100</v>
      </c>
      <c r="D9" s="12" t="s">
        <v>14</v>
      </c>
      <c r="E9" s="43"/>
      <c r="F9" s="41" t="s">
        <v>4</v>
      </c>
      <c r="H9" s="94">
        <f t="shared" si="0"/>
        <v>0</v>
      </c>
      <c r="I9" s="95">
        <f>H9/_xlfn.XLOOKUP(F9,Validation!$F$3:$F$12,Validation!$G$3:$G$12,0)</f>
        <v>0</v>
      </c>
      <c r="J9" s="69"/>
      <c r="K9" s="43"/>
    </row>
    <row r="10" spans="2:11" ht="12" customHeight="1" x14ac:dyDescent="0.35">
      <c r="B10" s="35">
        <v>1.3</v>
      </c>
      <c r="C10" s="90" t="s">
        <v>99</v>
      </c>
      <c r="D10" s="12" t="s">
        <v>14</v>
      </c>
      <c r="E10" s="43"/>
      <c r="F10" s="41" t="s">
        <v>4</v>
      </c>
      <c r="H10" s="94">
        <f t="shared" ref="H10:H11" si="1">E10*G10</f>
        <v>0</v>
      </c>
      <c r="I10" s="95">
        <f>H10/_xlfn.XLOOKUP(F10,Validation!$F$3:$F$12,Validation!$G$3:$G$12,0)</f>
        <v>0</v>
      </c>
      <c r="J10" s="69"/>
      <c r="K10" s="43"/>
    </row>
    <row r="11" spans="2:11" ht="12" customHeight="1" x14ac:dyDescent="0.35">
      <c r="B11" s="35">
        <v>1.4</v>
      </c>
      <c r="C11" s="84" t="s">
        <v>92</v>
      </c>
      <c r="D11" s="12" t="s">
        <v>53</v>
      </c>
      <c r="E11" s="43"/>
      <c r="F11" s="41" t="s">
        <v>4</v>
      </c>
      <c r="H11" s="94">
        <f t="shared" si="1"/>
        <v>0</v>
      </c>
      <c r="I11" s="95">
        <f>H11/_xlfn.XLOOKUP(F11,Validation!$F$3:$F$12,Validation!$G$3:$G$12,0)</f>
        <v>0</v>
      </c>
      <c r="J11" s="69"/>
      <c r="K11" s="43"/>
    </row>
    <row r="12" spans="2:11" ht="12" customHeight="1" x14ac:dyDescent="0.35">
      <c r="B12" s="36"/>
      <c r="C12" s="100"/>
      <c r="D12" s="42"/>
      <c r="E12" s="43"/>
      <c r="F12" s="41"/>
      <c r="G12" s="101"/>
      <c r="H12" s="94"/>
      <c r="I12" s="95"/>
      <c r="J12" s="69"/>
      <c r="K12" s="43"/>
    </row>
    <row r="13" spans="2:11" ht="12" customHeight="1" x14ac:dyDescent="0.35">
      <c r="B13" s="36"/>
      <c r="C13" s="100"/>
      <c r="D13" s="42"/>
      <c r="E13" s="43"/>
      <c r="F13" s="41"/>
      <c r="G13" s="101"/>
      <c r="H13" s="94"/>
      <c r="I13" s="95"/>
      <c r="J13" s="69"/>
      <c r="K13" s="43"/>
    </row>
    <row r="14" spans="2:11" s="13" customFormat="1" ht="12" customHeight="1" x14ac:dyDescent="0.35">
      <c r="B14" s="54">
        <v>2</v>
      </c>
      <c r="C14" s="102" t="str">
        <f>'2. Event '!C6</f>
        <v>Activity 2: One-day Workshop in KL</v>
      </c>
      <c r="D14" s="63"/>
      <c r="E14" s="73"/>
      <c r="F14" s="103"/>
      <c r="G14" s="104"/>
      <c r="H14" s="105">
        <f>E14*G15</f>
        <v>0</v>
      </c>
      <c r="I14" s="99"/>
      <c r="J14" s="75">
        <f>'2. Event '!L6</f>
        <v>15357.928505957836</v>
      </c>
      <c r="K14" s="39"/>
    </row>
    <row r="15" spans="2:11" ht="12" customHeight="1" x14ac:dyDescent="0.35">
      <c r="B15" s="35">
        <v>2.1</v>
      </c>
      <c r="C15" s="84" t="str">
        <f>'2. Event '!C7</f>
        <v>Professional fee</v>
      </c>
      <c r="D15" s="42" t="s">
        <v>20</v>
      </c>
      <c r="E15" s="43">
        <v>1</v>
      </c>
      <c r="F15" s="41" t="s">
        <v>4</v>
      </c>
      <c r="G15" s="101">
        <f>'2. Event '!L7</f>
        <v>0</v>
      </c>
      <c r="H15" s="94">
        <f>E15*G15</f>
        <v>0</v>
      </c>
      <c r="I15" s="95">
        <f>H15/_xlfn.XLOOKUP(F15,Validation!$F$3:$F$12,Validation!$G$3:$G$12,0)</f>
        <v>0</v>
      </c>
      <c r="J15" s="69"/>
      <c r="K15" s="43"/>
    </row>
    <row r="16" spans="2:11" ht="12" customHeight="1" x14ac:dyDescent="0.35">
      <c r="B16" s="35">
        <v>2.2000000000000002</v>
      </c>
      <c r="C16" s="84" t="str">
        <f>'2. Event '!C11</f>
        <v>Participant Expenses</v>
      </c>
      <c r="D16" s="42" t="s">
        <v>17</v>
      </c>
      <c r="E16" s="43">
        <v>1</v>
      </c>
      <c r="F16" s="41" t="s">
        <v>4</v>
      </c>
      <c r="G16" s="113">
        <f>'2. Event '!L11</f>
        <v>8857.928505957836</v>
      </c>
      <c r="H16" s="94">
        <f>E16*G16</f>
        <v>8857.928505957836</v>
      </c>
      <c r="I16" s="95">
        <f>H16/_xlfn.XLOOKUP(F16,Validation!$F$3:$F$12,Validation!$G$3:$G$12,0)</f>
        <v>8857.928505957836</v>
      </c>
      <c r="J16" s="69"/>
      <c r="K16" s="43"/>
    </row>
    <row r="17" spans="2:11" ht="12" customHeight="1" x14ac:dyDescent="0.35">
      <c r="B17" s="35">
        <v>2.2999999999999998</v>
      </c>
      <c r="C17" s="84" t="str">
        <f>'2. Event '!C19</f>
        <v>Hotel package per pax (venue rental and lunch/teabreaks per pax)</v>
      </c>
      <c r="D17" s="42" t="s">
        <v>17</v>
      </c>
      <c r="E17" s="43">
        <v>1</v>
      </c>
      <c r="F17" s="41" t="s">
        <v>4</v>
      </c>
      <c r="G17" s="101">
        <f>'2. Event '!K19</f>
        <v>6500</v>
      </c>
      <c r="H17" s="94">
        <f t="shared" ref="H17:H18" si="2">E17*G17</f>
        <v>6500</v>
      </c>
      <c r="I17" s="95">
        <f>H17/_xlfn.XLOOKUP(F17,Validation!$F$3:$F$12,Validation!$G$3:$G$12,0)</f>
        <v>6500</v>
      </c>
      <c r="J17" s="69"/>
      <c r="K17" s="43"/>
    </row>
    <row r="18" spans="2:11" ht="12" customHeight="1" x14ac:dyDescent="0.35">
      <c r="B18" s="35">
        <v>2.4</v>
      </c>
      <c r="C18" s="84" t="str">
        <f>'2. Event '!C20</f>
        <v>Event organization and logistics</v>
      </c>
      <c r="D18" s="42" t="s">
        <v>17</v>
      </c>
      <c r="E18" s="43">
        <v>1</v>
      </c>
      <c r="F18" s="41" t="s">
        <v>4</v>
      </c>
      <c r="G18" s="101">
        <f>'2. Event '!K20</f>
        <v>0</v>
      </c>
      <c r="H18" s="94">
        <f t="shared" si="2"/>
        <v>0</v>
      </c>
      <c r="I18" s="95">
        <f>H18/_xlfn.XLOOKUP(F18,Validation!$F$3:$F$12,Validation!$G$3:$G$12,0)</f>
        <v>0</v>
      </c>
      <c r="J18" s="69"/>
      <c r="K18" s="43"/>
    </row>
    <row r="19" spans="2:11" ht="12" customHeight="1" x14ac:dyDescent="0.35">
      <c r="B19" s="35">
        <v>2.5</v>
      </c>
      <c r="C19" s="84" t="str">
        <f>'2. Event '!C27</f>
        <v>Miscellaneous</v>
      </c>
      <c r="D19" s="42" t="s">
        <v>17</v>
      </c>
      <c r="E19" s="43">
        <v>1</v>
      </c>
      <c r="F19" s="41" t="s">
        <v>4</v>
      </c>
      <c r="G19" s="101">
        <f>'2. Event '!L27</f>
        <v>0</v>
      </c>
      <c r="H19" s="94">
        <f>E19*G19</f>
        <v>0</v>
      </c>
      <c r="I19" s="95">
        <f>H19/_xlfn.XLOOKUP(F19,Validation!$F$3:$F$12,Validation!$G$3:$G$12,0)</f>
        <v>0</v>
      </c>
      <c r="J19" s="69"/>
      <c r="K19" s="43"/>
    </row>
    <row r="20" spans="2:11" ht="12" customHeight="1" x14ac:dyDescent="0.35">
      <c r="B20" s="35">
        <v>2.6</v>
      </c>
      <c r="C20" s="84" t="str">
        <f>'2. Event '!C28</f>
        <v>Event Management Cost</v>
      </c>
      <c r="D20" s="42" t="s">
        <v>17</v>
      </c>
      <c r="E20" s="43">
        <v>1</v>
      </c>
      <c r="F20" s="41" t="s">
        <v>4</v>
      </c>
      <c r="G20" s="101">
        <f>'2. Event '!L28</f>
        <v>0</v>
      </c>
      <c r="H20" s="94">
        <f>E20*G20</f>
        <v>0</v>
      </c>
      <c r="I20" s="95">
        <f>H20/_xlfn.XLOOKUP(F20,Validation!$F$3:$F$12,Validation!$G$3:$G$12,0)</f>
        <v>0</v>
      </c>
      <c r="J20" s="69"/>
      <c r="K20" s="43"/>
    </row>
    <row r="21" spans="2:11" ht="12" customHeight="1" x14ac:dyDescent="0.35">
      <c r="B21" s="35"/>
      <c r="C21" s="84"/>
      <c r="D21" s="42"/>
      <c r="E21" s="43"/>
      <c r="F21" s="41"/>
      <c r="G21" s="101"/>
      <c r="H21" s="94"/>
      <c r="I21" s="95"/>
      <c r="J21" s="69"/>
      <c r="K21" s="43"/>
    </row>
    <row r="22" spans="2:11" s="13" customFormat="1" ht="12" customHeight="1" x14ac:dyDescent="0.35">
      <c r="B22" s="54">
        <v>3</v>
      </c>
      <c r="C22" s="96" t="s">
        <v>95</v>
      </c>
      <c r="D22" s="63"/>
      <c r="E22" s="73"/>
      <c r="F22" s="74"/>
      <c r="G22" s="104"/>
      <c r="H22" s="105"/>
      <c r="I22" s="99"/>
      <c r="J22" s="75">
        <f>SUM(I23:I24)</f>
        <v>0</v>
      </c>
      <c r="K22" s="39"/>
    </row>
    <row r="23" spans="2:11" ht="12" customHeight="1" x14ac:dyDescent="0.35">
      <c r="B23" s="35">
        <v>3.1</v>
      </c>
      <c r="C23" s="84" t="s">
        <v>21</v>
      </c>
      <c r="D23" s="42" t="s">
        <v>14</v>
      </c>
      <c r="E23" s="43"/>
      <c r="F23" s="41" t="s">
        <v>4</v>
      </c>
      <c r="G23" s="101">
        <f>G8</f>
        <v>0</v>
      </c>
      <c r="H23" s="94">
        <f>E23*G23</f>
        <v>0</v>
      </c>
      <c r="I23" s="95">
        <f>H23/_xlfn.XLOOKUP(F23,Validation!$F$3:$F$12,Validation!$G$3:$G$12,0)</f>
        <v>0</v>
      </c>
      <c r="J23" s="69"/>
      <c r="K23" s="43"/>
    </row>
    <row r="24" spans="2:11" ht="12" customHeight="1" x14ac:dyDescent="0.35">
      <c r="B24" s="35"/>
      <c r="C24" s="84"/>
      <c r="D24" s="42"/>
      <c r="E24" s="43"/>
      <c r="F24" s="41"/>
      <c r="G24" s="101"/>
      <c r="H24" s="94"/>
      <c r="I24" s="95"/>
      <c r="J24" s="69"/>
      <c r="K24" s="43"/>
    </row>
    <row r="25" spans="2:11" s="13" customFormat="1" ht="12" customHeight="1" x14ac:dyDescent="0.35">
      <c r="B25" s="54">
        <v>4</v>
      </c>
      <c r="C25" s="96" t="s">
        <v>32</v>
      </c>
      <c r="D25" s="63"/>
      <c r="E25" s="73"/>
      <c r="F25" s="74"/>
      <c r="G25" s="104"/>
      <c r="H25" s="105"/>
      <c r="I25" s="99"/>
      <c r="J25" s="75">
        <f>SUM(I26:I26)</f>
        <v>4000</v>
      </c>
      <c r="K25" s="39"/>
    </row>
    <row r="26" spans="2:11" ht="12" customHeight="1" x14ac:dyDescent="0.35">
      <c r="B26" s="35">
        <v>4.0999999999999996</v>
      </c>
      <c r="C26" s="84" t="s">
        <v>73</v>
      </c>
      <c r="D26" s="42" t="s">
        <v>20</v>
      </c>
      <c r="E26" s="43">
        <v>1</v>
      </c>
      <c r="F26" s="41" t="s">
        <v>4</v>
      </c>
      <c r="G26" s="65">
        <v>4000</v>
      </c>
      <c r="H26" s="94">
        <f>E26*G26</f>
        <v>4000</v>
      </c>
      <c r="I26" s="95">
        <f>H26/_xlfn.XLOOKUP(F26,Validation!$F$3:$F$12,Validation!$G$3:$G$12,0)</f>
        <v>4000</v>
      </c>
      <c r="J26" s="69"/>
      <c r="K26" s="43"/>
    </row>
    <row r="27" spans="2:11" ht="12" customHeight="1" thickBot="1" x14ac:dyDescent="0.4">
      <c r="B27" s="37"/>
      <c r="C27" s="106"/>
      <c r="D27" s="45"/>
      <c r="E27" s="46"/>
      <c r="F27" s="44"/>
      <c r="G27" s="107"/>
      <c r="H27" s="108"/>
      <c r="I27" s="109"/>
      <c r="J27" s="70"/>
      <c r="K27" s="46"/>
    </row>
    <row r="29" spans="2:11" ht="12" customHeight="1" x14ac:dyDescent="0.35">
      <c r="C29" s="110"/>
      <c r="I29" s="111" t="s">
        <v>71</v>
      </c>
      <c r="J29" s="71">
        <f>J7+J14+J22+J25</f>
        <v>19357.928505957836</v>
      </c>
    </row>
    <row r="30" spans="2:11" ht="12" customHeight="1" x14ac:dyDescent="0.35">
      <c r="C30" s="110"/>
      <c r="I30" s="111" t="s">
        <v>72</v>
      </c>
      <c r="J30" s="71">
        <f>ROUNDUP(J29,-2)</f>
        <v>19400</v>
      </c>
    </row>
  </sheetData>
  <mergeCells count="8">
    <mergeCell ref="G4:G5"/>
    <mergeCell ref="H4:H5"/>
    <mergeCell ref="K4:K5"/>
    <mergeCell ref="B4:B5"/>
    <mergeCell ref="C4:C5"/>
    <mergeCell ref="D4:D5"/>
    <mergeCell ref="E4:E5"/>
    <mergeCell ref="F4:F5"/>
  </mergeCells>
  <phoneticPr fontId="3" type="noConversion"/>
  <dataValidations count="1">
    <dataValidation type="whole" operator="greaterThan" allowBlank="1" showInputMessage="1" showErrorMessage="1" error="Input Number" sqref="E1:E1048576" xr:uid="{FD885F39-D302-4F89-B8D4-AAF88D4D4CA4}">
      <formula1>0</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error="See Drop Down Menu" xr:uid="{9DA1551E-00E0-4404-8F23-3F8DF63A8E0E}">
          <x14:formula1>
            <xm:f>Validation!$D$3:$D$17</xm:f>
          </x14:formula1>
          <xm:sqref>D1:D7 D27:D1048576 D12:D25</xm:sqref>
        </x14:dataValidation>
        <x14:dataValidation type="list" allowBlank="1" showInputMessage="1" showErrorMessage="1" xr:uid="{40F9759A-5ADF-409C-813F-AFE312565661}">
          <x14:formula1>
            <xm:f>Validation!$F$3:$F$12</xm:f>
          </x14:formula1>
          <xm:sqref>G1:G5 F27:F1048576 G28:G1048576 F1:F25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02E18-0D55-4132-9E8D-70D8A638F0A8}">
  <dimension ref="B1:M29"/>
  <sheetViews>
    <sheetView tabSelected="1" zoomScaleNormal="100" workbookViewId="0">
      <pane xSplit="3" ySplit="5" topLeftCell="D16" activePane="bottomRight" state="frozen"/>
      <selection pane="topRight" activeCell="D1" sqref="D1"/>
      <selection pane="bottomLeft" activeCell="A9" sqref="A9"/>
      <selection pane="bottomRight" activeCell="A19" sqref="A19:XFD19"/>
    </sheetView>
  </sheetViews>
  <sheetFormatPr defaultRowHeight="12" customHeight="1" x14ac:dyDescent="0.35"/>
  <cols>
    <col min="1" max="1" width="1.1796875" customWidth="1"/>
    <col min="2" max="2" width="14.26953125" customWidth="1"/>
    <col min="3" max="3" width="65.81640625" customWidth="1"/>
    <col min="4" max="4" width="22" customWidth="1"/>
    <col min="5" max="5" width="15.6328125" customWidth="1"/>
    <col min="6" max="7" width="10.81640625" customWidth="1"/>
    <col min="8" max="8" width="6" style="7" customWidth="1"/>
    <col min="9" max="9" width="19.36328125" style="7" customWidth="1"/>
    <col min="10" max="10" width="16.7265625" style="7" customWidth="1"/>
    <col min="11" max="12" width="16.26953125" style="64" customWidth="1"/>
    <col min="13" max="13" width="50.453125" bestFit="1" customWidth="1"/>
  </cols>
  <sheetData>
    <row r="1" spans="2:13" ht="22.5" customHeight="1" x14ac:dyDescent="0.35">
      <c r="B1" s="13" t="s">
        <v>0</v>
      </c>
      <c r="C1" s="10" t="str">
        <f>'Activities Budget-Final'!C1</f>
        <v>RCEP Insights: Preparing Malaysian SMEs for Trade</v>
      </c>
    </row>
    <row r="2" spans="2:13" ht="22.5" customHeight="1" x14ac:dyDescent="0.35">
      <c r="B2" s="13" t="s">
        <v>5</v>
      </c>
      <c r="C2" s="10" t="str">
        <f>C6</f>
        <v>Activity 2: One-day Workshop in KL</v>
      </c>
    </row>
    <row r="3" spans="2:13" ht="12" customHeight="1" thickBot="1" x14ac:dyDescent="0.4"/>
    <row r="4" spans="2:13" s="2" customFormat="1" ht="12" customHeight="1" x14ac:dyDescent="0.35">
      <c r="B4" s="118" t="s">
        <v>22</v>
      </c>
      <c r="C4" s="120" t="s">
        <v>1</v>
      </c>
      <c r="D4" s="122" t="s">
        <v>6</v>
      </c>
      <c r="E4" s="124" t="s">
        <v>7</v>
      </c>
      <c r="F4" s="126" t="s">
        <v>8</v>
      </c>
      <c r="G4" s="128" t="s">
        <v>23</v>
      </c>
      <c r="H4" s="132" t="s">
        <v>9</v>
      </c>
      <c r="I4" s="130" t="s">
        <v>10</v>
      </c>
      <c r="J4" s="134" t="s">
        <v>2</v>
      </c>
      <c r="K4" s="76" t="s">
        <v>2</v>
      </c>
      <c r="L4" s="76" t="s">
        <v>11</v>
      </c>
      <c r="M4" s="116" t="s">
        <v>3</v>
      </c>
    </row>
    <row r="5" spans="2:13" s="2" customFormat="1" ht="12" customHeight="1" thickBot="1" x14ac:dyDescent="0.4">
      <c r="B5" s="119"/>
      <c r="C5" s="121"/>
      <c r="D5" s="123"/>
      <c r="E5" s="125"/>
      <c r="F5" s="127"/>
      <c r="G5" s="129"/>
      <c r="H5" s="133"/>
      <c r="I5" s="131"/>
      <c r="J5" s="135"/>
      <c r="K5" s="77" t="s">
        <v>4</v>
      </c>
      <c r="L5" s="77" t="s">
        <v>12</v>
      </c>
      <c r="M5" s="117"/>
    </row>
    <row r="6" spans="2:13" s="11" customFormat="1" ht="14.5" x14ac:dyDescent="0.35">
      <c r="B6" s="87">
        <v>2</v>
      </c>
      <c r="C6" s="83" t="s">
        <v>112</v>
      </c>
      <c r="D6" s="23"/>
      <c r="E6" s="29"/>
      <c r="F6" s="20"/>
      <c r="G6" s="30"/>
      <c r="H6" s="24"/>
      <c r="I6" s="47"/>
      <c r="J6" s="25"/>
      <c r="K6" s="78"/>
      <c r="L6" s="78">
        <f>SUM(L7:L29)</f>
        <v>15357.928505957836</v>
      </c>
      <c r="M6" s="23"/>
    </row>
    <row r="7" spans="2:13" ht="14.5" x14ac:dyDescent="0.35">
      <c r="B7" s="72">
        <v>2.1</v>
      </c>
      <c r="C7" s="57" t="s">
        <v>16</v>
      </c>
      <c r="D7" s="62"/>
      <c r="E7" s="48"/>
      <c r="F7" s="49"/>
      <c r="G7" s="50"/>
      <c r="H7" s="51"/>
      <c r="I7" s="52"/>
      <c r="J7" s="53"/>
      <c r="K7" s="82"/>
      <c r="L7" s="79">
        <f>IFERROR(SUMIFS(K:K, B:B, B7 &amp; "*"), "")</f>
        <v>0</v>
      </c>
      <c r="M7" s="18"/>
    </row>
    <row r="8" spans="2:13" ht="52.5" x14ac:dyDescent="0.35">
      <c r="B8" s="40" t="s">
        <v>84</v>
      </c>
      <c r="C8" s="21" t="s">
        <v>113</v>
      </c>
      <c r="D8" s="18" t="s">
        <v>13</v>
      </c>
      <c r="E8" s="28" t="s">
        <v>20</v>
      </c>
      <c r="G8" s="21"/>
      <c r="H8" s="26"/>
      <c r="I8" s="32"/>
      <c r="J8" s="14"/>
      <c r="K8" s="80"/>
      <c r="L8" s="80"/>
      <c r="M8" s="114" t="s">
        <v>110</v>
      </c>
    </row>
    <row r="9" spans="2:13" ht="14.5" x14ac:dyDescent="0.35">
      <c r="B9" s="40"/>
      <c r="C9" s="21"/>
      <c r="D9" s="18"/>
      <c r="E9" s="28"/>
      <c r="G9" s="21"/>
      <c r="H9" s="26"/>
      <c r="I9" s="32"/>
      <c r="J9" s="14"/>
      <c r="K9" s="80"/>
      <c r="L9" s="80"/>
      <c r="M9" s="18"/>
    </row>
    <row r="10" spans="2:13" ht="14.5" x14ac:dyDescent="0.35">
      <c r="B10" s="40"/>
      <c r="C10" s="21"/>
      <c r="D10" s="18"/>
      <c r="E10" s="28"/>
      <c r="G10" s="21"/>
      <c r="H10" s="26"/>
      <c r="I10" s="32"/>
      <c r="J10" s="14"/>
      <c r="K10" s="80"/>
      <c r="L10" s="80"/>
      <c r="M10" s="18"/>
    </row>
    <row r="11" spans="2:13" ht="14.5" x14ac:dyDescent="0.35">
      <c r="B11" s="72">
        <v>2.2000000000000002</v>
      </c>
      <c r="C11" s="57" t="s">
        <v>70</v>
      </c>
      <c r="D11" s="61"/>
      <c r="E11" s="55"/>
      <c r="F11" s="56"/>
      <c r="G11" s="57"/>
      <c r="H11" s="58"/>
      <c r="I11" s="59"/>
      <c r="J11" s="60"/>
      <c r="K11" s="79"/>
      <c r="L11" s="79">
        <f>IFERROR(SUMIFS(K:K, B:B, B11 &amp; "*"), "")</f>
        <v>8857.928505957836</v>
      </c>
      <c r="M11" s="18"/>
    </row>
    <row r="12" spans="2:13" ht="52.5" x14ac:dyDescent="0.35">
      <c r="B12" s="40" t="s">
        <v>85</v>
      </c>
      <c r="C12" s="21" t="s">
        <v>74</v>
      </c>
      <c r="D12" s="18" t="s">
        <v>26</v>
      </c>
      <c r="E12" s="28" t="s">
        <v>27</v>
      </c>
      <c r="F12">
        <v>20</v>
      </c>
      <c r="G12" s="21">
        <v>2</v>
      </c>
      <c r="H12" s="26" t="s">
        <v>15</v>
      </c>
      <c r="I12" s="32">
        <v>34</v>
      </c>
      <c r="J12" s="14">
        <f t="shared" ref="J12:J16" si="0">F12*G12*I12</f>
        <v>1360</v>
      </c>
      <c r="K12" s="80">
        <f>J12/_xlfn.XLOOKUP(H12,Validation!$F$3:$F$12,Validation!$G$3:$G$12,0)</f>
        <v>2077.6046440574396</v>
      </c>
      <c r="L12" s="80"/>
      <c r="M12" s="114" t="s">
        <v>101</v>
      </c>
    </row>
    <row r="13" spans="2:13" ht="39.5" x14ac:dyDescent="0.35">
      <c r="B13" s="40" t="s">
        <v>86</v>
      </c>
      <c r="C13" s="21" t="s">
        <v>94</v>
      </c>
      <c r="D13" s="18" t="s">
        <v>29</v>
      </c>
      <c r="E13" s="28" t="s">
        <v>27</v>
      </c>
      <c r="F13">
        <v>20</v>
      </c>
      <c r="G13" s="21">
        <v>1</v>
      </c>
      <c r="H13" s="26" t="s">
        <v>15</v>
      </c>
      <c r="I13" s="32">
        <v>65</v>
      </c>
      <c r="J13" s="14">
        <f t="shared" si="0"/>
        <v>1300</v>
      </c>
      <c r="K13" s="80">
        <f>J13/_xlfn.XLOOKUP(H13,Validation!$F$3:$F$12,Validation!$G$3:$G$12,0)</f>
        <v>1985.9456156431411</v>
      </c>
      <c r="L13" s="80"/>
      <c r="M13" s="114" t="s">
        <v>111</v>
      </c>
    </row>
    <row r="14" spans="2:13" ht="39.5" x14ac:dyDescent="0.35">
      <c r="B14" s="40" t="s">
        <v>87</v>
      </c>
      <c r="C14" s="21" t="s">
        <v>82</v>
      </c>
      <c r="D14" s="18" t="s">
        <v>30</v>
      </c>
      <c r="E14" s="28" t="s">
        <v>27</v>
      </c>
      <c r="F14">
        <v>10</v>
      </c>
      <c r="G14" s="21">
        <v>4</v>
      </c>
      <c r="H14" s="26" t="s">
        <v>15</v>
      </c>
      <c r="I14" s="32">
        <v>13</v>
      </c>
      <c r="J14" s="14">
        <f t="shared" si="0"/>
        <v>520</v>
      </c>
      <c r="K14" s="80">
        <f>J14/_xlfn.XLOOKUP(H14,Validation!$F$3:$F$12,Validation!$G$3:$G$12,0)</f>
        <v>794.37824625725636</v>
      </c>
      <c r="L14" s="80"/>
      <c r="M14" s="114" t="s">
        <v>102</v>
      </c>
    </row>
    <row r="15" spans="2:13" ht="26.5" x14ac:dyDescent="0.35">
      <c r="B15" s="40" t="s">
        <v>88</v>
      </c>
      <c r="C15" s="21" t="s">
        <v>83</v>
      </c>
      <c r="D15" s="18" t="s">
        <v>30</v>
      </c>
      <c r="E15" s="28" t="s">
        <v>27</v>
      </c>
      <c r="F15">
        <v>10</v>
      </c>
      <c r="G15" s="21">
        <v>2</v>
      </c>
      <c r="H15" s="26" t="s">
        <v>4</v>
      </c>
      <c r="I15" s="32">
        <v>75</v>
      </c>
      <c r="J15" s="14">
        <f t="shared" si="0"/>
        <v>1500</v>
      </c>
      <c r="K15" s="80">
        <f>J15/_xlfn.XLOOKUP(H15,Validation!$F$3:$F$12,Validation!$G$3:$G$12,0)</f>
        <v>1500</v>
      </c>
      <c r="L15" s="80"/>
      <c r="M15" s="114" t="s">
        <v>103</v>
      </c>
    </row>
    <row r="16" spans="2:13" ht="39.5" x14ac:dyDescent="0.35">
      <c r="B16" s="40" t="s">
        <v>89</v>
      </c>
      <c r="C16" s="21" t="s">
        <v>75</v>
      </c>
      <c r="D16" s="18" t="s">
        <v>24</v>
      </c>
      <c r="E16" s="28" t="s">
        <v>27</v>
      </c>
      <c r="F16">
        <v>10</v>
      </c>
      <c r="G16" s="21">
        <v>1</v>
      </c>
      <c r="H16" s="26" t="s">
        <v>4</v>
      </c>
      <c r="I16" s="32">
        <v>250</v>
      </c>
      <c r="J16" s="14">
        <f t="shared" si="0"/>
        <v>2500</v>
      </c>
      <c r="K16" s="80">
        <f>J16/_xlfn.XLOOKUP(H16,Validation!$F$3:$F$12,Validation!$G$3:$G$12,0)</f>
        <v>2500</v>
      </c>
      <c r="L16" s="80"/>
      <c r="M16" s="114" t="s">
        <v>104</v>
      </c>
    </row>
    <row r="17" spans="2:13" ht="14.5" x14ac:dyDescent="0.35">
      <c r="B17" s="40"/>
      <c r="C17" s="21"/>
      <c r="D17" s="18"/>
      <c r="E17" s="28"/>
      <c r="G17" s="21"/>
      <c r="H17" s="26"/>
      <c r="I17" s="32"/>
      <c r="J17" s="14"/>
      <c r="K17" s="80"/>
      <c r="L17" s="80"/>
      <c r="M17" s="18"/>
    </row>
    <row r="18" spans="2:13" ht="14.5" x14ac:dyDescent="0.35">
      <c r="B18" s="72">
        <v>2.2999999999999998</v>
      </c>
      <c r="C18" s="57" t="s">
        <v>18</v>
      </c>
      <c r="D18" s="62"/>
      <c r="E18" s="48"/>
      <c r="F18" s="49"/>
      <c r="G18" s="50"/>
      <c r="H18" s="51"/>
      <c r="I18" s="52"/>
      <c r="J18" s="53"/>
      <c r="K18" s="82"/>
      <c r="L18" s="79">
        <f>IFERROR(SUMIFS(K:K, B:B, B18 &amp; "*"), "")</f>
        <v>6500</v>
      </c>
      <c r="M18" s="18"/>
    </row>
    <row r="19" spans="2:13" ht="39.5" x14ac:dyDescent="0.35">
      <c r="B19" s="40" t="s">
        <v>96</v>
      </c>
      <c r="C19" s="84" t="s">
        <v>76</v>
      </c>
      <c r="D19" s="18" t="s">
        <v>19</v>
      </c>
      <c r="E19" s="28" t="s">
        <v>27</v>
      </c>
      <c r="F19">
        <v>50</v>
      </c>
      <c r="G19" s="21">
        <v>1</v>
      </c>
      <c r="H19" s="26" t="s">
        <v>4</v>
      </c>
      <c r="I19" s="112">
        <v>130</v>
      </c>
      <c r="J19" s="14">
        <f t="shared" ref="J19:J28" si="1">F19*G19*I19</f>
        <v>6500</v>
      </c>
      <c r="K19" s="80">
        <f>J19/_xlfn.XLOOKUP(H19,Validation!$F$3:$F$12,Validation!$G$3:$G$12,0)</f>
        <v>6500</v>
      </c>
      <c r="L19" s="80"/>
      <c r="M19" s="114" t="s">
        <v>105</v>
      </c>
    </row>
    <row r="20" spans="2:13" ht="39.5" x14ac:dyDescent="0.35">
      <c r="B20" s="40" t="s">
        <v>97</v>
      </c>
      <c r="C20" s="84" t="s">
        <v>77</v>
      </c>
      <c r="D20" s="18"/>
      <c r="E20" s="28"/>
      <c r="G20" s="21"/>
      <c r="H20" s="26"/>
      <c r="I20" s="112"/>
      <c r="J20" s="14"/>
      <c r="K20" s="80">
        <f>SUM(K21:K25)</f>
        <v>0</v>
      </c>
      <c r="L20" s="80"/>
      <c r="M20" s="114" t="s">
        <v>106</v>
      </c>
    </row>
    <row r="21" spans="2:13" ht="143.5" x14ac:dyDescent="0.35">
      <c r="B21" s="40"/>
      <c r="C21" s="85" t="s">
        <v>78</v>
      </c>
      <c r="D21" s="18" t="s">
        <v>19</v>
      </c>
      <c r="E21" s="28" t="s">
        <v>20</v>
      </c>
      <c r="F21">
        <v>1</v>
      </c>
      <c r="G21" s="21">
        <v>1</v>
      </c>
      <c r="H21" s="26" t="s">
        <v>4</v>
      </c>
      <c r="I21" s="112"/>
      <c r="J21" s="14">
        <f t="shared" si="1"/>
        <v>0</v>
      </c>
      <c r="K21" s="80">
        <f>J21/_xlfn.XLOOKUP(H21,Validation!$F$3:$F$12,Validation!$G$3:$G$12,0)</f>
        <v>0</v>
      </c>
      <c r="L21" s="80"/>
      <c r="M21" s="114" t="s">
        <v>107</v>
      </c>
    </row>
    <row r="22" spans="2:13" ht="14.5" x14ac:dyDescent="0.35">
      <c r="B22" s="40"/>
      <c r="C22" s="85" t="s">
        <v>79</v>
      </c>
      <c r="D22" s="18" t="s">
        <v>19</v>
      </c>
      <c r="E22" s="28" t="s">
        <v>20</v>
      </c>
      <c r="F22">
        <v>1</v>
      </c>
      <c r="G22" s="21">
        <v>1</v>
      </c>
      <c r="H22" s="26" t="s">
        <v>4</v>
      </c>
      <c r="I22" s="112"/>
      <c r="J22" s="14">
        <f t="shared" si="1"/>
        <v>0</v>
      </c>
      <c r="K22" s="80">
        <f>J22/_xlfn.XLOOKUP(H22,Validation!$F$3:$F$12,Validation!$G$3:$G$12,0)</f>
        <v>0</v>
      </c>
      <c r="L22" s="80"/>
      <c r="M22" s="18"/>
    </row>
    <row r="23" spans="2:13" ht="14.5" x14ac:dyDescent="0.35">
      <c r="B23" s="40"/>
      <c r="C23" s="85" t="s">
        <v>80</v>
      </c>
      <c r="D23" s="18" t="s">
        <v>19</v>
      </c>
      <c r="E23" s="28" t="s">
        <v>20</v>
      </c>
      <c r="F23">
        <v>1</v>
      </c>
      <c r="G23" s="21">
        <v>1</v>
      </c>
      <c r="H23" s="26" t="s">
        <v>4</v>
      </c>
      <c r="I23" s="112"/>
      <c r="J23" s="14">
        <f t="shared" si="1"/>
        <v>0</v>
      </c>
      <c r="K23" s="80">
        <f>J23/_xlfn.XLOOKUP(H23,Validation!$F$3:$F$12,Validation!$G$3:$G$12,0)</f>
        <v>0</v>
      </c>
      <c r="L23" s="80"/>
      <c r="M23" s="18"/>
    </row>
    <row r="24" spans="2:13" ht="52.5" x14ac:dyDescent="0.35">
      <c r="B24" s="40"/>
      <c r="C24" s="85" t="s">
        <v>81</v>
      </c>
      <c r="D24" s="18" t="s">
        <v>19</v>
      </c>
      <c r="E24" s="28" t="s">
        <v>20</v>
      </c>
      <c r="F24">
        <v>1</v>
      </c>
      <c r="G24" s="21">
        <v>1</v>
      </c>
      <c r="H24" s="26" t="s">
        <v>4</v>
      </c>
      <c r="I24" s="112"/>
      <c r="J24" s="14">
        <f t="shared" si="1"/>
        <v>0</v>
      </c>
      <c r="K24" s="80">
        <f>J24/_xlfn.XLOOKUP(H24,Validation!$F$3:$F$12,Validation!$G$3:$G$12,0)</f>
        <v>0</v>
      </c>
      <c r="L24" s="80"/>
      <c r="M24" s="114" t="s">
        <v>108</v>
      </c>
    </row>
    <row r="25" spans="2:13" ht="26.5" x14ac:dyDescent="0.35">
      <c r="B25" s="91"/>
      <c r="C25" s="85" t="s">
        <v>90</v>
      </c>
      <c r="D25" s="88" t="s">
        <v>19</v>
      </c>
      <c r="E25" s="28" t="s">
        <v>43</v>
      </c>
      <c r="F25">
        <v>50</v>
      </c>
      <c r="G25" s="21">
        <v>1</v>
      </c>
      <c r="H25" s="26" t="s">
        <v>4</v>
      </c>
      <c r="I25" s="112"/>
      <c r="J25" s="89">
        <f>F25*G25*I25</f>
        <v>0</v>
      </c>
      <c r="K25" s="17">
        <f>J25/_xlfn.XLOOKUP(H25,Validation!$F$3:$F$12,Validation!$G$3:$G$12,0)</f>
        <v>0</v>
      </c>
      <c r="L25" s="17"/>
      <c r="M25" s="114" t="s">
        <v>109</v>
      </c>
    </row>
    <row r="26" spans="2:13" ht="14.5" x14ac:dyDescent="0.35">
      <c r="B26" s="91"/>
      <c r="C26" s="85"/>
      <c r="D26" s="88"/>
      <c r="E26" s="28"/>
      <c r="G26" s="21"/>
      <c r="H26" s="26"/>
      <c r="I26" s="32"/>
      <c r="J26" s="89"/>
      <c r="K26" s="17"/>
      <c r="L26" s="17"/>
      <c r="M26" s="114"/>
    </row>
    <row r="27" spans="2:13" ht="14.5" x14ac:dyDescent="0.35">
      <c r="B27" s="72">
        <v>2.4</v>
      </c>
      <c r="C27" s="86" t="s">
        <v>69</v>
      </c>
      <c r="D27" s="62" t="s">
        <v>19</v>
      </c>
      <c r="E27" s="48" t="s">
        <v>20</v>
      </c>
      <c r="F27" s="49">
        <v>1</v>
      </c>
      <c r="G27" s="50">
        <v>1</v>
      </c>
      <c r="H27" s="51"/>
      <c r="I27" s="52"/>
      <c r="J27" s="53">
        <f t="shared" si="1"/>
        <v>0</v>
      </c>
      <c r="K27" s="82"/>
      <c r="L27" s="79">
        <f>K27</f>
        <v>0</v>
      </c>
      <c r="M27" s="18"/>
    </row>
    <row r="28" spans="2:13" ht="14.5" x14ac:dyDescent="0.35">
      <c r="B28" s="72">
        <v>2.5</v>
      </c>
      <c r="C28" s="57" t="s">
        <v>33</v>
      </c>
      <c r="D28" s="62" t="s">
        <v>34</v>
      </c>
      <c r="E28" s="48" t="s">
        <v>20</v>
      </c>
      <c r="F28" s="49">
        <v>1</v>
      </c>
      <c r="G28" s="50">
        <v>1</v>
      </c>
      <c r="H28" s="51"/>
      <c r="I28" s="52"/>
      <c r="J28" s="53">
        <f t="shared" si="1"/>
        <v>0</v>
      </c>
      <c r="K28" s="82"/>
      <c r="L28" s="79">
        <f>K28</f>
        <v>0</v>
      </c>
      <c r="M28" s="18"/>
    </row>
    <row r="29" spans="2:13" ht="12" customHeight="1" thickBot="1" x14ac:dyDescent="0.4">
      <c r="B29" s="19"/>
      <c r="C29" s="22"/>
      <c r="D29" s="19"/>
      <c r="E29" s="31"/>
      <c r="F29" s="15"/>
      <c r="G29" s="22"/>
      <c r="H29" s="27"/>
      <c r="I29" s="33"/>
      <c r="J29" s="16"/>
      <c r="K29" s="81"/>
      <c r="L29" s="81"/>
      <c r="M29" s="19"/>
    </row>
  </sheetData>
  <mergeCells count="10">
    <mergeCell ref="M4:M5"/>
    <mergeCell ref="B4:B5"/>
    <mergeCell ref="C4:C5"/>
    <mergeCell ref="D4:D5"/>
    <mergeCell ref="E4:E5"/>
    <mergeCell ref="F4:F5"/>
    <mergeCell ref="G4:G5"/>
    <mergeCell ref="I4:I5"/>
    <mergeCell ref="H4:H5"/>
    <mergeCell ref="J4:J5"/>
  </mergeCells>
  <phoneticPr fontId="3" type="noConversion"/>
  <dataValidations count="2">
    <dataValidation type="whole" operator="greaterThan" allowBlank="1" showInputMessage="1" showErrorMessage="1" error="Input Number" sqref="F1:F1048576" xr:uid="{08F456EC-2EFE-405F-A2C8-11C615E98366}">
      <formula1>0</formula1>
    </dataValidation>
    <dataValidation operator="greaterThan" allowBlank="1" showInputMessage="1" showErrorMessage="1" error="Input Number" sqref="G1:H1048576" xr:uid="{45B6DFF5-6535-4645-87F5-341C1E5FA355}"/>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error="Use Drop Down List_x000a_" xr:uid="{F81DCF7A-A4E2-4170-97C0-A79A4F2827A8}">
          <x14:formula1>
            <xm:f>Validation!$B$3:$B$20</xm:f>
          </x14:formula1>
          <xm:sqref>D27:D1048576 D1:D24</xm:sqref>
        </x14:dataValidation>
        <x14:dataValidation type="list" allowBlank="1" showInputMessage="1" showErrorMessage="1" error="See Drop Down Menu" xr:uid="{9D76300B-2171-4074-A646-F776E72B3FC2}">
          <x14:formula1>
            <xm:f>Validation!$D$3:$D$17</xm:f>
          </x14:formula1>
          <xm:sqref>E27:E1048576 E1:E24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F79C-8966-48A7-825D-4C68853F3F0D}">
  <dimension ref="A2:G20"/>
  <sheetViews>
    <sheetView workbookViewId="0">
      <selection activeCell="F31" sqref="F31"/>
    </sheetView>
  </sheetViews>
  <sheetFormatPr defaultRowHeight="14.5" x14ac:dyDescent="0.35"/>
  <cols>
    <col min="1" max="1" width="28.81640625" customWidth="1"/>
    <col min="2" max="2" width="35.54296875" customWidth="1"/>
    <col min="3" max="3" width="1.453125" customWidth="1"/>
    <col min="4" max="4" width="30.7265625" customWidth="1"/>
    <col min="5" max="5" width="1.54296875" customWidth="1"/>
    <col min="6" max="6" width="10.81640625" customWidth="1"/>
    <col min="7" max="7" width="13.453125" customWidth="1"/>
  </cols>
  <sheetData>
    <row r="2" spans="1:7" ht="28" x14ac:dyDescent="0.35">
      <c r="A2" s="3" t="s">
        <v>36</v>
      </c>
      <c r="B2" s="3" t="s">
        <v>37</v>
      </c>
      <c r="D2" s="3" t="s">
        <v>38</v>
      </c>
      <c r="F2" s="3" t="s">
        <v>39</v>
      </c>
      <c r="G2" s="3" t="s">
        <v>40</v>
      </c>
    </row>
    <row r="3" spans="1:7" x14ac:dyDescent="0.35">
      <c r="A3" s="4" t="s">
        <v>41</v>
      </c>
      <c r="B3" s="5" t="s">
        <v>42</v>
      </c>
      <c r="D3" t="s">
        <v>43</v>
      </c>
      <c r="F3" t="s">
        <v>4</v>
      </c>
      <c r="G3">
        <v>1</v>
      </c>
    </row>
    <row r="4" spans="1:7" x14ac:dyDescent="0.35">
      <c r="A4" s="4" t="s">
        <v>41</v>
      </c>
      <c r="B4" s="5" t="s">
        <v>44</v>
      </c>
      <c r="D4" t="s">
        <v>27</v>
      </c>
      <c r="F4" t="s">
        <v>15</v>
      </c>
      <c r="G4">
        <v>0.65459999999999996</v>
      </c>
    </row>
    <row r="5" spans="1:7" x14ac:dyDescent="0.35">
      <c r="A5" s="4" t="s">
        <v>41</v>
      </c>
      <c r="B5" s="5" t="s">
        <v>45</v>
      </c>
      <c r="D5" t="s">
        <v>46</v>
      </c>
      <c r="F5" t="s">
        <v>47</v>
      </c>
      <c r="G5" s="8">
        <v>14015</v>
      </c>
    </row>
    <row r="6" spans="1:7" x14ac:dyDescent="0.35">
      <c r="A6" s="4" t="s">
        <v>41</v>
      </c>
      <c r="B6" s="5" t="s">
        <v>19</v>
      </c>
      <c r="D6" t="s">
        <v>25</v>
      </c>
      <c r="F6" t="s">
        <v>31</v>
      </c>
      <c r="G6" s="8">
        <v>10612</v>
      </c>
    </row>
    <row r="7" spans="1:7" x14ac:dyDescent="0.35">
      <c r="A7" s="4" t="s">
        <v>41</v>
      </c>
      <c r="B7" s="5" t="s">
        <v>48</v>
      </c>
      <c r="D7" t="s">
        <v>20</v>
      </c>
      <c r="F7" t="s">
        <v>49</v>
      </c>
      <c r="G7" s="8">
        <v>17106</v>
      </c>
    </row>
    <row r="8" spans="1:7" x14ac:dyDescent="0.35">
      <c r="A8" s="4" t="s">
        <v>41</v>
      </c>
      <c r="B8" s="5" t="s">
        <v>13</v>
      </c>
      <c r="D8" t="s">
        <v>50</v>
      </c>
      <c r="F8" t="s">
        <v>51</v>
      </c>
      <c r="G8">
        <v>2.77</v>
      </c>
    </row>
    <row r="9" spans="1:7" x14ac:dyDescent="0.35">
      <c r="A9" s="4" t="s">
        <v>41</v>
      </c>
      <c r="B9" s="5" t="s">
        <v>52</v>
      </c>
      <c r="D9" t="s">
        <v>53</v>
      </c>
      <c r="F9" t="s">
        <v>54</v>
      </c>
      <c r="G9">
        <v>0.83599999999999997</v>
      </c>
    </row>
    <row r="10" spans="1:7" x14ac:dyDescent="0.35">
      <c r="A10" s="4" t="s">
        <v>41</v>
      </c>
      <c r="B10" s="5" t="s">
        <v>55</v>
      </c>
      <c r="D10" t="s">
        <v>7</v>
      </c>
      <c r="F10" t="s">
        <v>56</v>
      </c>
      <c r="G10">
        <v>1.087</v>
      </c>
    </row>
    <row r="11" spans="1:7" x14ac:dyDescent="0.35">
      <c r="A11" s="4" t="s">
        <v>41</v>
      </c>
      <c r="B11" s="5" t="s">
        <v>57</v>
      </c>
      <c r="D11" t="s">
        <v>17</v>
      </c>
      <c r="F11" t="s">
        <v>58</v>
      </c>
      <c r="G11">
        <v>21.26</v>
      </c>
    </row>
    <row r="12" spans="1:7" x14ac:dyDescent="0.35">
      <c r="A12" s="4" t="s">
        <v>41</v>
      </c>
      <c r="B12" s="5" t="s">
        <v>35</v>
      </c>
      <c r="D12" t="s">
        <v>59</v>
      </c>
      <c r="F12" t="s">
        <v>60</v>
      </c>
      <c r="G12">
        <v>39.119999999999997</v>
      </c>
    </row>
    <row r="13" spans="1:7" x14ac:dyDescent="0.35">
      <c r="A13" s="4" t="s">
        <v>61</v>
      </c>
      <c r="B13" s="5" t="s">
        <v>34</v>
      </c>
      <c r="D13" t="s">
        <v>14</v>
      </c>
    </row>
    <row r="14" spans="1:7" x14ac:dyDescent="0.35">
      <c r="A14" s="4" t="s">
        <v>62</v>
      </c>
      <c r="B14" s="5" t="s">
        <v>24</v>
      </c>
      <c r="D14" t="s">
        <v>63</v>
      </c>
    </row>
    <row r="15" spans="1:7" x14ac:dyDescent="0.35">
      <c r="A15" s="4" t="s">
        <v>62</v>
      </c>
      <c r="B15" s="5" t="s">
        <v>29</v>
      </c>
      <c r="D15" t="s">
        <v>64</v>
      </c>
    </row>
    <row r="16" spans="1:7" x14ac:dyDescent="0.35">
      <c r="A16" s="4" t="s">
        <v>62</v>
      </c>
      <c r="B16" s="5" t="s">
        <v>30</v>
      </c>
      <c r="D16" t="s">
        <v>65</v>
      </c>
    </row>
    <row r="17" spans="1:4" x14ac:dyDescent="0.35">
      <c r="A17" s="4" t="s">
        <v>62</v>
      </c>
      <c r="B17" s="5" t="s">
        <v>28</v>
      </c>
      <c r="D17" t="s">
        <v>66</v>
      </c>
    </row>
    <row r="18" spans="1:4" x14ac:dyDescent="0.35">
      <c r="A18" s="4" t="s">
        <v>62</v>
      </c>
      <c r="B18" s="5" t="s">
        <v>67</v>
      </c>
    </row>
    <row r="19" spans="1:4" x14ac:dyDescent="0.35">
      <c r="A19" s="4" t="s">
        <v>62</v>
      </c>
      <c r="B19" s="5" t="s">
        <v>26</v>
      </c>
    </row>
    <row r="20" spans="1:4" x14ac:dyDescent="0.35">
      <c r="A20" s="4" t="s">
        <v>62</v>
      </c>
      <c r="B20" s="6" t="s">
        <v>68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ongFileName xmlns="42eb1d1e-26ca-4e13-89cf-4f11b67eb4f8" xsi:nil="true"/>
    <TaxCatchAll xmlns="1ba2c7f5-bec0-4c2e-bb24-613281d15fab" xsi:nil="true"/>
    <lcf76f155ced4ddcb4097134ff3c332f xmlns="42eb1d1e-26ca-4e13-89cf-4f11b67eb4f8">
      <Terms xmlns="http://schemas.microsoft.com/office/infopath/2007/PartnerControls"/>
    </lcf76f155ced4ddcb4097134ff3c332f>
    <OriginalSourcePath xmlns="42eb1d1e-26ca-4e13-89cf-4f11b67eb4f8" xsi:nil="true"/>
    <PhotoCaption xmlns="42eb1d1e-26ca-4e13-89cf-4f11b67eb4f8" xsi:nil="true"/>
    <PhotoUse xmlns="42eb1d1e-26ca-4e13-89cf-4f11b67eb4f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6C1C464FF6E714C9B74490F6177D836" ma:contentTypeVersion="18" ma:contentTypeDescription="Create a new document." ma:contentTypeScope="" ma:versionID="bb25ccf1530f277335431462a87be6b4">
  <xsd:schema xmlns:xsd="http://www.w3.org/2001/XMLSchema" xmlns:xs="http://www.w3.org/2001/XMLSchema" xmlns:p="http://schemas.microsoft.com/office/2006/metadata/properties" xmlns:ns2="42eb1d1e-26ca-4e13-89cf-4f11b67eb4f8" xmlns:ns3="1ba2c7f5-bec0-4c2e-bb24-613281d15fab" targetNamespace="http://schemas.microsoft.com/office/2006/metadata/properties" ma:root="true" ma:fieldsID="4c8137257946442d18fb194c68074313" ns2:_="" ns3:_="">
    <xsd:import namespace="42eb1d1e-26ca-4e13-89cf-4f11b67eb4f8"/>
    <xsd:import namespace="1ba2c7f5-bec0-4c2e-bb24-613281d15f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ongFileName" minOccurs="0"/>
                <xsd:element ref="ns2:OriginalSourcePath" minOccurs="0"/>
                <xsd:element ref="ns2:MediaServiceBillingMetadata" minOccurs="0"/>
                <xsd:element ref="ns2:PhotoCaption" minOccurs="0"/>
                <xsd:element ref="ns2:PhotoUs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eb1d1e-26ca-4e13-89cf-4f11b67eb4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ffb2afa-0461-4a25-b7e7-e28982f86d9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ongFileName" ma:index="20" nillable="true" ma:displayName="LongFileName" ma:internalName="LongFileName">
      <xsd:simpleType>
        <xsd:restriction base="dms:Text"/>
      </xsd:simpleType>
    </xsd:element>
    <xsd:element name="OriginalSourcePath" ma:index="21" nillable="true" ma:displayName="OriginalSourcePath" ma:internalName="OriginalSourcePath">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PhotoCaption" ma:index="23" nillable="true" ma:displayName="Photo Caption" ma:description="Applicable to RT4D photos folder to show relevant photo caption of selected photos" ma:format="Dropdown" ma:internalName="PhotoCaption">
      <xsd:simpleType>
        <xsd:restriction base="dms:Note">
          <xsd:maxLength value="255"/>
        </xsd:restriction>
      </xsd:simpleType>
    </xsd:element>
    <xsd:element name="PhotoUse" ma:index="24" nillable="true" ma:displayName="Photo Use" ma:format="Dropdown" ma:internalName="PhotoUse">
      <xsd:simpleType>
        <xsd:restriction base="dms:Choice">
          <xsd:enumeration value="Website"/>
          <xsd:enumeration value="Semi-Annual Report"/>
          <xsd:enumeration value="Publication / Factsheet"/>
        </xsd:restriction>
      </xsd:simpleType>
    </xsd:element>
  </xsd:schema>
  <xsd:schema xmlns:xsd="http://www.w3.org/2001/XMLSchema" xmlns:xs="http://www.w3.org/2001/XMLSchema" xmlns:dms="http://schemas.microsoft.com/office/2006/documentManagement/types" xmlns:pc="http://schemas.microsoft.com/office/infopath/2007/PartnerControls" targetNamespace="1ba2c7f5-bec0-4c2e-bb24-613281d15f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80a0d48-bbbd-4619-b2b8-d7a2fd2f8ee6}" ma:internalName="TaxCatchAll" ma:showField="CatchAllData" ma:web="1ba2c7f5-bec0-4c2e-bb24-613281d15f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05B665A-A564-4D5E-92FF-87A0115BB3AE}">
  <ds:schemaRefs>
    <ds:schemaRef ds:uri="http://schemas.microsoft.com/sharepoint/v3/contenttype/forms"/>
  </ds:schemaRefs>
</ds:datastoreItem>
</file>

<file path=customXml/itemProps2.xml><?xml version="1.0" encoding="utf-8"?>
<ds:datastoreItem xmlns:ds="http://schemas.openxmlformats.org/officeDocument/2006/customXml" ds:itemID="{33D5CDD7-4F86-47C5-9006-0FA8D61B6D66}">
  <ds:schemaRefs>
    <ds:schemaRef ds:uri="http://purl.org/dc/dcmitype/"/>
    <ds:schemaRef ds:uri="http://schemas.microsoft.com/office/2006/documentManagement/types"/>
    <ds:schemaRef ds:uri="http://purl.org/dc/terms/"/>
    <ds:schemaRef ds:uri="http://schemas.microsoft.com/office/2006/metadata/properties"/>
    <ds:schemaRef ds:uri="http://www.w3.org/XML/1998/namespace"/>
    <ds:schemaRef ds:uri="42eb1d1e-26ca-4e13-89cf-4f11b67eb4f8"/>
    <ds:schemaRef ds:uri="http://purl.org/dc/elements/1.1/"/>
    <ds:schemaRef ds:uri="http://schemas.microsoft.com/office/infopath/2007/PartnerControls"/>
    <ds:schemaRef ds:uri="http://schemas.openxmlformats.org/package/2006/metadata/core-properties"/>
    <ds:schemaRef ds:uri="1ba2c7f5-bec0-4c2e-bb24-613281d15fab"/>
  </ds:schemaRefs>
</ds:datastoreItem>
</file>

<file path=customXml/itemProps3.xml><?xml version="1.0" encoding="utf-8"?>
<ds:datastoreItem xmlns:ds="http://schemas.openxmlformats.org/officeDocument/2006/customXml" ds:itemID="{696C97AB-65A1-4217-BD59-9D2542BC66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eb1d1e-26ca-4e13-89cf-4f11b67eb4f8"/>
    <ds:schemaRef ds:uri="1ba2c7f5-bec0-4c2e-bb24-613281d15f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Activities Budget-Final</vt:lpstr>
      <vt:lpstr>2. Event </vt:lpstr>
      <vt:lpstr>Validation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Dewikumara, Christiena</dc:creator>
  <cp:keywords/>
  <dc:description/>
  <cp:lastModifiedBy>Duong, Trang</cp:lastModifiedBy>
  <cp:revision/>
  <dcterms:created xsi:type="dcterms:W3CDTF">2025-07-08T10:56:34Z</dcterms:created>
  <dcterms:modified xsi:type="dcterms:W3CDTF">2026-11-03T09:03:53Z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0x010100C6C1C464FF6E714C9B74490F6177D836</vt:lpwstr>
  </property>
  <property fmtid="{D5CDD505-2E9C-101B-9397-08002B2CF9AE}" pid="3" name="MediaServiceImageTags">
    <vt:lpwstr/>
  </property>
</Properties>
</file>